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108" documentId="11_537821C58E3573EEEB757EA6400477644874246E" xr6:coauthVersionLast="47" xr6:coauthVersionMax="47" xr10:uidLastSave="{BB349C24-BC39-42F3-9F46-EF29F9074E32}"/>
  <bookViews>
    <workbookView xWindow="-120" yWindow="-120" windowWidth="29040" windowHeight="15840" activeTab="1" xr2:uid="{00000000-000D-0000-FFFF-FFFF00000000}"/>
  </bookViews>
  <sheets>
    <sheet name="Servizie e forniture" sheetId="4" r:id="rId1"/>
    <sheet name="Incarichi professionali" sheetId="5" r:id="rId2"/>
  </sheets>
  <definedNames>
    <definedName name="_xlnm._FilterDatabase" localSheetId="1" hidden="1">'Incarichi professionali'!$A$1:$N$44</definedName>
    <definedName name="_xlnm._FilterDatabase" localSheetId="0" hidden="1">'Servizie e forniture'!$A$1:$S$35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6" i="5" l="1"/>
  <c r="M13" i="5"/>
  <c r="R3" i="4"/>
  <c r="R4" i="4"/>
  <c r="M24" i="5"/>
  <c r="N33" i="4"/>
  <c r="P33" i="4" s="1"/>
  <c r="P21" i="4"/>
  <c r="N20" i="4"/>
  <c r="P20" i="4" s="1"/>
  <c r="M32" i="4"/>
  <c r="P32" i="4"/>
  <c r="Q32" i="4" s="1"/>
  <c r="K41" i="5" l="1"/>
  <c r="I35" i="5"/>
  <c r="I29" i="5"/>
  <c r="I26" i="5"/>
  <c r="I2" i="5"/>
  <c r="I3" i="5"/>
  <c r="J3" i="5" s="1"/>
  <c r="K3" i="5" s="1"/>
  <c r="I4" i="5"/>
  <c r="I6" i="5"/>
  <c r="I8" i="5"/>
  <c r="J8" i="5" s="1"/>
  <c r="K8" i="5" s="1"/>
  <c r="I5" i="5"/>
  <c r="J5" i="5" s="1"/>
  <c r="K5" i="5" s="1"/>
  <c r="I25" i="5"/>
  <c r="I23" i="5"/>
  <c r="J23" i="5" s="1"/>
  <c r="K23" i="5" s="1"/>
  <c r="I22" i="5"/>
  <c r="J22" i="5" s="1"/>
  <c r="K22" i="5" s="1"/>
  <c r="J17" i="5"/>
  <c r="K17" i="5" s="1"/>
  <c r="J16" i="5"/>
  <c r="K16" i="5" s="1"/>
  <c r="J15" i="5"/>
  <c r="K15" i="5" s="1"/>
  <c r="I12" i="5"/>
  <c r="I13" i="5"/>
  <c r="I19" i="5"/>
  <c r="J29" i="5" l="1"/>
  <c r="K29" i="5" s="1"/>
  <c r="J35" i="5"/>
  <c r="K35" i="5" s="1"/>
  <c r="J26" i="5"/>
  <c r="J25" i="5"/>
  <c r="K25" i="5" s="1"/>
  <c r="J6" i="5"/>
  <c r="K6" i="5" s="1"/>
  <c r="J4" i="5"/>
  <c r="K4" i="5" s="1"/>
  <c r="J13" i="5"/>
  <c r="K13" i="5" s="1"/>
  <c r="J19" i="5"/>
  <c r="K19" i="5" s="1"/>
  <c r="J12" i="5"/>
  <c r="K12" i="5" s="1"/>
  <c r="J2" i="5"/>
  <c r="K26" i="5" l="1"/>
  <c r="K2" i="5"/>
</calcChain>
</file>

<file path=xl/sharedStrings.xml><?xml version="1.0" encoding="utf-8"?>
<sst xmlns="http://schemas.openxmlformats.org/spreadsheetml/2006/main" count="411" uniqueCount="254">
  <si>
    <t>Affidamento</t>
  </si>
  <si>
    <t>CIG</t>
  </si>
  <si>
    <t>CUP</t>
  </si>
  <si>
    <t>Oggetto</t>
  </si>
  <si>
    <t>Aggiudicatario</t>
  </si>
  <si>
    <t>Importo di aggiudicazione IVA esclusa</t>
  </si>
  <si>
    <t xml:space="preserve">CPA </t>
  </si>
  <si>
    <t>Totale</t>
  </si>
  <si>
    <t>Importo delle somme liquidate IVA esclusa</t>
  </si>
  <si>
    <t>Data pagamento</t>
  </si>
  <si>
    <t>Iva</t>
  </si>
  <si>
    <t>N. offerenti</t>
  </si>
  <si>
    <t>N. preventivi
richiesti</t>
  </si>
  <si>
    <t>Incarico 
professionale</t>
  </si>
  <si>
    <t>Soggetto richiedente</t>
  </si>
  <si>
    <t>Elenco degli operatori invitati a presentare offerta</t>
  </si>
  <si>
    <t>Data affidamento</t>
  </si>
  <si>
    <t>RUP</t>
  </si>
  <si>
    <t>Zucchetti Spa</t>
  </si>
  <si>
    <t>Data nomina RUP</t>
  </si>
  <si>
    <t>tempi di esecuzione gg</t>
  </si>
  <si>
    <t>PROPERTY</t>
  </si>
  <si>
    <t>AMMINISTRAZIONE FINANZA E CONTROLLO</t>
  </si>
  <si>
    <t>ANNULLATA</t>
  </si>
  <si>
    <t>AFFIDAMENTO DIRETTO DEL CONTRATTO DI ACQUISTO DEL
SERVIZIO DI FORMAZIONE "MOTIVAZIONE E TEAM WORKING" PER UN
TOTALE DI 7 ORE</t>
  </si>
  <si>
    <t>ACQUISTI E PERSONALE</t>
  </si>
  <si>
    <t>NR79_AQ167</t>
  </si>
  <si>
    <t>AQ167_AA2</t>
  </si>
  <si>
    <t>BA02A5210B</t>
  </si>
  <si>
    <t>U.FORM. SRL SOCIETA'
UNIPERSONALE</t>
  </si>
  <si>
    <t>AFFIDAMENTO DIRETTO DEL CONTRATTO DI ACQUISTO DEL SERVIZIO DI
MANUTENZIONE DEL SISTEMA DI RILEVAZIONE PRESENZE DEL PERSONALE
DI FONDAZIONE PATRIMONIO CA’ GRANDA FINO AL 31/12/2026</t>
  </si>
  <si>
    <t>AQ168_AA1</t>
  </si>
  <si>
    <t>NR80_AQ168</t>
  </si>
  <si>
    <t>BA02EB6099</t>
  </si>
  <si>
    <t>Zucchetti spa</t>
  </si>
  <si>
    <t>AFFIDAMENTO DELL’INCARICO PROFESSIONALE PER
L’INSTAURAZIONE DELL’AZIONE DI SFRATTO PER FINITA LOCAZIONE
DELL’IMMOBILE SITO IN MILANO, VIA DELLA CHIESA ROSSA N. 191, NEI
CONFRONTI DI AUTORIPARAZIONI FRATELLI GUERCIO S.N.C.</t>
  </si>
  <si>
    <t>IP94_AI1</t>
  </si>
  <si>
    <t>Avv. Andrea Giussani</t>
  </si>
  <si>
    <t>AFFIDAMENTO DELL’INCARICO PROFESSIONALE PER
L’ESECUZIONE DEI PROVVEDIMENTI DI SEQUESTRO CAUTELARE DEGLI
IMMOBILI SITI IN MORIMONDO (MI) IN VIA PAVIA 9 (FG 28, MAPP. 9, SUB. 2),
VIA PAVIA 14 (FG. 28, MAP.10, SUB. 1), VIA PAVIA 4 (FG. 28, MAP. 8, SUB. 3), VIA
PAVIA 23 (FG. 28, MAP.52,SUB.2), VIA PAVIA 8 (FG.28, MAP. 9, SUB 3)</t>
  </si>
  <si>
    <t>IP92_AI6</t>
  </si>
  <si>
    <t>Avv. Paolo Franco</t>
  </si>
  <si>
    <t>AFFIDAMENTO DELL’INCARICO PROFESSIONALE PER
L’ASSISTENZA GIUDIZIALE NEL RICORSO PER CONSULENZA TECNICA
PREVENTIVA PROMOSSO DA G.R.T. TRASPORTI S.R.L. AVANTI AL TRIBUNALE
DI MILANO</t>
  </si>
  <si>
    <t>IP103_AI12</t>
  </si>
  <si>
    <t>Avv. Massimo Nicolini</t>
  </si>
  <si>
    <t>IP102_AI11</t>
  </si>
  <si>
    <t>Dott. Alessandro Catellani</t>
  </si>
  <si>
    <t>AFFIDAMENTO DELL’INCARICO PROFESSIONALE PER LA
DOCENZA NEL CORSO DELL'ACCADEMIA CA' GRANDA DELL’11 FEBBRAIO
2026: “MAIS E FORAGGI. PUNTARE SULL’INNOVAZIONE E LA RESILIENZA PER
UNA PRODUZIONE DI LATTE SOSTENIBILE</t>
  </si>
  <si>
    <t>Dott. Giorgio Borreani</t>
  </si>
  <si>
    <t>IP101_AI10</t>
  </si>
  <si>
    <t>AFFIDAMENTO DELL’ INCARICO PROFESSIONALE PER LA
DOCENZA NEL CORSO DELL'ACCADEMIA CA' GRANDA DELL’11 FEBBRAIO
2026: “MAIS E FORAGGI. PUNTARE SULL’INNOVAZIONE E LA RESILIENZA PER
UNA PRODUZIONE DI LATTE SOSTENIBILE - PROGETTAZIONE E GESTIONE
DEI SISTEMI FORAGGERI PER LE VACCHE DA LATTE IN PIANURA PADANA</t>
  </si>
  <si>
    <t>IP100_AI9</t>
  </si>
  <si>
    <t>Dott.ssa Maria Teresa Pacchioli</t>
  </si>
  <si>
    <t>DOCENZA NEL CORSO DELL'ACCADEMIA CA' GRANDA DELL’11 FEBBRAIO 2026: “MAIS E FORAGGI. PUNTARE SULL’INNOVAZIONE E LA RESILIENZA PER UNA PRODUZIONE DI LATTE SOSTENIBILE</t>
  </si>
  <si>
    <t>AFFIDAMENTO DELL’INCARICO PROFESSIONALE PER
L'ESECUZIONE DELLA SENTENZA NR. 4739/2025 NEI CONFRONTI DELLA
AZIENDA AGRICOLA BIFFI MARCO PER IL RILASCIO DEI TERRENI A PARTE
DEL PODERE CORMANO, IL PAGAMENTO DELLE SPESE PROCESSUALI E IL
DECRETO INGIUNTIVO PER IL RECUPERO DEI CANONI E INDENNITA' NON
CORRISPOSTI</t>
  </si>
  <si>
    <t>IP95_AI4</t>
  </si>
  <si>
    <t>AFFIDAMENTO DELL’INCARICO PROFESSIONALE PER IL GIUDIZIO DI
MERITO PER LA LIBERAZIONE DEGLI IMMOBILI SITI IN MORIMONDO (MI)
IN VIA PAVIA 9 (FG 28, MAPP. 9, SUB. 2), VIA PAVIA 14 (FG. 28, MAP.10, SUB. 1), VIA
PAVIA 4 (FG. 28, MAP. 8, SUB. 3), VIA PAVIA 23 (FG. 28, MAP.52,SUB.2), VIA PAVIA 8
(FG.28, MAP. 9, SUB</t>
  </si>
  <si>
    <t>IP93_AI5</t>
  </si>
  <si>
    <t>AFFIDAMENTO DIRETTO DEL CONTRATTO DI ACQUISTO DEL
SERVIZIO DI COORDINAMENTO DELLA SICUREZZA IN FASE DI
PROGETTAZIONE ED ESECUZIONE PER I LAVORI DI MANUTENZIONE A
CHIAMATA SU GUASTO SUGLI IMMOBILI DELLA FONDAZIONE IRCCS CA'
GRANDA OSPEDALE MAGGIORE POLICLINICO DI MILANO IN GESTIONE A
FONDAZIONE PATRIMONIO CA' GRANDA NEL TRIENNIO 2026 – 2028 _ANNULLA
E SOSTITUISCE LA DETERMINA N. AQ/161 AA/64 DEL 16/12/2025</t>
  </si>
  <si>
    <t>DIREZIONE TECNICA</t>
  </si>
  <si>
    <t>NR9_AQ177</t>
  </si>
  <si>
    <t>AQ177_AA7</t>
  </si>
  <si>
    <t>BA9C2FBDDA</t>
  </si>
  <si>
    <t>Arch. Sergi Serenella</t>
  </si>
  <si>
    <t>IP104_AI13</t>
  </si>
  <si>
    <t>AFFIDAMENTO DELL’INCARICO PROFESSIONALE
SPECIALIZZATO IN MATERIA DI DIRITTO IMMOBILIARE, FINALIZZATO ALLA
REDAZIONE E/O REVISIONE DI CONTRATTI E DEGLI ATTI AGLI STESSI
FUNZIONALMENTE CONNESSI, NONCHÉ ALL’ANALISI DI SPECIFICI QUESITI
GIURIDICI PER UN NUMERO MASSIMO DI 50 ORE FINO AL 31.12.2026</t>
  </si>
  <si>
    <t>AFFIDAMENTO DELL’INCARICO PROFESSIONALE
SPECIALIZZATO IN MATERIA DI DIRITTO DEL LAVORO FINALIZZATO ALLA
REDAZIONE E/O REVISIONE DI CONTRATTI E DEGLI ATTI AGLI STESSI
FUNZIONALMENTE CONNESSI, NONCHÉ ALL’ANALISI DI SPECIFICI QUESITI
GIURIDICI PER UN TOTALE MASSIMO DI 50 ORE FINO AL 31.12.2026</t>
  </si>
  <si>
    <t>IP106_AI14</t>
  </si>
  <si>
    <t>Avv. Ornella Girgenti</t>
  </si>
  <si>
    <t>AFFIDAMENTO DELL’INCARICO PROFESSIONALE PER ASSISTENZA IN
GIUDIZIO AVANTI AL TRIBUNALE DI MILANO SEZIONE LAVORO PER IL
RICORSO DI LICENZIAMENTO N.R.G. 15165/2025»</t>
  </si>
  <si>
    <t>IP96_AI1</t>
  </si>
  <si>
    <t>IP97_AI3</t>
  </si>
  <si>
    <t>AFFIDAMENTO DELL’INCARICO PROFESSIONALE PER
PER L’ASSISTENZA NELLA CAUSA AVANTI LA SEZIONE SPECIALIZZATA
AGRARIA DEL TRIBUNALE DI PAVIA PER ACCERTARE LA RISOLUZIONE DEL
CONTRATTO DI AFFITTO AGRARIO DEL PODERE CANOBBIA»</t>
  </si>
  <si>
    <t>IP98_AI8</t>
  </si>
  <si>
    <t>AFFIDAMENTO DELL’INCARICO PROFESSIONALE
SPECIALIZZATO IN MATERIA DI DIRITTO AMMINISTRATIVO, FINALIZZATO
ALLA REDAZIONE E/O REVISIONE DI CONTRATTI E DEGLI ATTI AGLI STESSI
FUNZIONALMENTE CONNESSI, NONCHÉ ALL’ANALISI DI SPECIFICI QUESITI
GIURIDICI PER UN TOTALE DI 100 ORE FINO AL 31.12.2026</t>
  </si>
  <si>
    <t>Avv. Mauro Renna</t>
  </si>
  <si>
    <t>IP107_AI15</t>
  </si>
  <si>
    <t>IP108_AI16</t>
  </si>
  <si>
    <t>AFFIDAMENTO DELL’INCARICO PROFESSIONALE
SPECIALIZZATO IN MATERIA DI DIRITTO AGRARIO FINALIZZATO ALLA
REDAZIONE E/O REVISIONE DI CONTRATTI E DEGLI ATTI AGLI STESSI
FUNZIONALMENTE CONNESSI, NONCHÉ ALL’ANALISI DI SPECIFICI QUESITI
GIURIDICI PER UN TOTALE DI 70 ORE FINO AL 31.12.26</t>
  </si>
  <si>
    <t>AFFIDAMENTO DIRETTO DEL CONTRATTO DI ACQUISTO DI
VIDEOISPEZIONE SU TRATTA DI COMPETENZA DI UN EDIFICIO SITO IN VIA
PAVIA CIVV. 7/10, LOCALITÀ FALLAVECCHIA - MORIMONDO (MI) IDENTIFICATO
CATASTALMENTE AL FOGLIO 28, MAPPALE 9, E DISOSTRUZIONE E PULIZIA SU
TRATTA DI COMPETENZA DI UN EDIFICIO SITO IN C.NA BASIANO –
MORIMONDO (MI) IDENTIFICATO CATASTALMENTE AL FOGLIO 17, MAPPALE
94</t>
  </si>
  <si>
    <t>Rimola srl</t>
  </si>
  <si>
    <t>BAAD9AC99D</t>
  </si>
  <si>
    <t>AQ182_AA8</t>
  </si>
  <si>
    <t>NR14_AQ182</t>
  </si>
  <si>
    <t>IP109</t>
  </si>
  <si>
    <t>IP111</t>
  </si>
  <si>
    <t>AFFIDAMENTO DELL’INCARICO PROFESSIONALE PER LA
PROGETTAZIONE GRAFICA E IMPAGINAZIONE DEL BILANCIO SOCIALE
DELLA FONDAZIONE</t>
  </si>
  <si>
    <t>IP105_AI24</t>
  </si>
  <si>
    <t>Gabriele Montingelli</t>
  </si>
  <si>
    <t>COMUNICAZIONE ISTITUZIONALE</t>
  </si>
  <si>
    <t>AFFIDAMENTO DELL’INCARICO PROFESSIONALE PER
L’ISTANZA DI AUTOTUTELA E SUCCESSIVO RICORSO PER ACCERTAMENTO
IMU AVANTI ALLA CORTE DI GIUSTIZIA TRIBUTARIA DI 1° GRADO DI MILANO
NEI CONFRONTI DEL COMUNE DI ROZZANO</t>
  </si>
  <si>
    <t>Avv. Francecsa Mazza</t>
  </si>
  <si>
    <t>AFFIDAMENTO DELL’INCARICO PROFESSIONALE
SPECIALIZZATO IN MATERIA DI DIRITTO DELLE ACQUE, FINALIZZATO ALLA
REDAZIONE E/O REVISIONE DI CONTRATTI E DEGLI ATTI AGLI STESSI
FUNZIONALMENTE CONNESSI, NONCHÉ ALL’ANALISI DI SPECIFICI QUESITI
GIURIDICI PER UN TOTALE DI 30 ORE FINO AL 31.12.2026</t>
  </si>
  <si>
    <t>IP113_AI19</t>
  </si>
  <si>
    <t>IP110_AI18</t>
  </si>
  <si>
    <t>AQ171_AA3</t>
  </si>
  <si>
    <t>BA4080C095</t>
  </si>
  <si>
    <t>AFFIDAMENTO DIRETTO DEL CONTRATTO DI ACQUISTO DEL
SERVIZIO DI ANALISI DI CLIMA ORGANIZZATIVO DELLA FONDAZIONE PER GLI
ANNI 2026 2027 2028</t>
  </si>
  <si>
    <t>Great Place to Work Institute
Italia Srl</t>
  </si>
  <si>
    <t>NR3_AQ171</t>
  </si>
  <si>
    <t>AFFIDAMENTO DIRETTO DEL CONTRATTO DI ACQUISTO DI
SERVIZIO DI MANUTENZIONE E RIPARAZIONE DELL’AUTOVETTURA FIAT
PANDA TARGATA FT672VV</t>
  </si>
  <si>
    <t>B&amp;M CAR SRL</t>
  </si>
  <si>
    <t>BA751431D9</t>
  </si>
  <si>
    <t>AQ172_AA4</t>
  </si>
  <si>
    <t>AFFIDAMENTO DIRETTO DEL CONTRATTO DI ACQUISTO DEL
SERVIZIO ANNUALE DI ASSISTENZA SISTEMISTICA E TECNICA RELATIVO AL
SOFTWARE ARCGIS ENTERPRISE NELL'AMBITO DEL PROGRAMMA ESRI
NONPROFIT ORGANIZATION</t>
  </si>
  <si>
    <t>BA98F6189F</t>
  </si>
  <si>
    <t>AQ174_AA5</t>
  </si>
  <si>
    <t>Teamdev srl</t>
  </si>
  <si>
    <t>NR5_AQ174</t>
  </si>
  <si>
    <t>AFFIDAMENTO DIRETTO DEL CONTRATTO DI ACQUISTO DEL
SERVIZIO DI ASSISTENZA E CONSULENZA IN MATERIA GESTIONE E
CONSERVAZIONE DI DOCUMENTI INFORMATICI</t>
  </si>
  <si>
    <t>Digitalaw srl</t>
  </si>
  <si>
    <t>BA9A02C446</t>
  </si>
  <si>
    <t>NR10_AQ178</t>
  </si>
  <si>
    <t>AQ178_AA6</t>
  </si>
  <si>
    <t>AFFIDAMENTO DIRETTO DEL CONTRATTO DI ACQUISTO DI N. 1 DRONE CON
KIT TOPOGRAFIA E FOTOGRAMMETRIA CON DJI MINI 5 PRO</t>
  </si>
  <si>
    <t>AQ180_AA10</t>
  </si>
  <si>
    <t>BAF044157B</t>
  </si>
  <si>
    <t>Manna Studio Decumano srl</t>
  </si>
  <si>
    <t>Menna Studio Decumano srl</t>
  </si>
  <si>
    <t>NR12_AQ180</t>
  </si>
  <si>
    <t>AQ181</t>
  </si>
  <si>
    <t>NR4_AQ172</t>
  </si>
  <si>
    <t>AQ179</t>
  </si>
  <si>
    <t>AFFIDAMENTO DELL’INCARICO PROFESSIONALE PER
ASSISTENZA LEGALE PER LA TUTELA AVVERSO IL RICORSO PER LA
CONFERMA DI MISURE PROTETTIVE E PER LA CONCESSIONE DI MISURE
CAUTELARI PROMOSSO DA SOCIETA' AGRICOLA MANZONI FLAVIO E SARA
S.S. AVANTI AL TRIBUNALE DI PAVIA – R.G. N. 864/2026</t>
  </si>
  <si>
    <t>AFFIDAMENTO DELL’INCARICO PROFESSIONALE PER LA
VERIFICA DELLO STATO MANUTENTIVO E IMPIANTISTICO DI N. 19 CASCINE
CONCESSE IN LOCAZIONE AD AZIENDE AGRICOLE DA FONDAZIONE
PATRIMONIO CA’ GRANDA</t>
  </si>
  <si>
    <t>Ing. Matteo Goggia</t>
  </si>
  <si>
    <t>IP116_AA22</t>
  </si>
  <si>
    <t>AFFIDAMENTO DELL’INCARICO PROFESSIONALE PER LA PRESENTAZIONE
DI DENUNCIA-QUERELA A TUTELA DELLA FONDAZIONE PATRIMONIO CA’
GRANDA IN RELAZIONE A ESPOSTI SUL CONTRATTO DI AFFITTO DEL
TERRENO SITO A MILANO IN VIA DELLA CHIESA ROSSA 193</t>
  </si>
  <si>
    <t>PRESIDENTE</t>
  </si>
  <si>
    <t>Avv. Giacomo Umberto Lunghini</t>
  </si>
  <si>
    <t>IP119</t>
  </si>
  <si>
    <t>Arch. Roberto Muraca</t>
  </si>
  <si>
    <t>Avv. Francesco Mantovani</t>
  </si>
  <si>
    <t>AFFIDAMENTO DELL’INCARICO PROFESSIONALE
SPECIALIZZATO IN MATERIA URBANISTICA, FINALIZZATO AD ATTIVITÀ DI
CONTROLLO SU BASE ANNUALE DELLA CONFORMITÀ DELLE AREE
FABBRICABILI INCLUSE DEL DATABASE IMMOBILIARE E SUPPORTO
CONSULENZIALE AGLI UFFICI COMPETENTI CON RIFERIMENTO A
VALUTAZIONI, TRANSAZIONI, NOTE AD AUTORITÀ PUBBLICHE, PERIZIE,
ACCERTAMENTI IMU E OSSERVAZIONI. PER UN TOTALE DI 100 ORE FINO AL
31.03.2027</t>
  </si>
  <si>
    <t>DIRITTI REALI INFORMATIVO IMMOBILIARE</t>
  </si>
  <si>
    <t>AFFIDAMENTO DELL’INCARICO PROFESSIONALE PER IL
MONITORAGGIO FAUNISTICO CON APPROCCIO MULTI-TAXA (ODONATI,
LEPIDOTTERI, ANFIBI E UCCELLI) IN ALCUNE AREE DI GESTIONE DELLA
FONDAZIONE PATRIMONIO CA’ GRANDA</t>
  </si>
  <si>
    <t>UFFICIO AGROAMBIENTALE</t>
  </si>
  <si>
    <t>Dott. Giovanni Colombo</t>
  </si>
  <si>
    <t>IP122</t>
  </si>
  <si>
    <t>IP123</t>
  </si>
  <si>
    <t>IP124</t>
  </si>
  <si>
    <t>IP125</t>
  </si>
  <si>
    <t>AFFIDAMENTO DELL’INCARICO PROFESSIONALE PER
L’ASSISTENZA LEGALE PER LA CAUSA NEI CONFRONTI DI CASTELLI SERGIO
PER FINITA LOCAZIONE DELL'IMMOBILE SITO IN MORIMONDO (MI)
FRAZIONE DI FALLAVECCHIA ED IDENTIFICATO CATASTALMENTE AL FG 23
MAPP 79 SUB702 COMUNE DI MORIMONDO</t>
  </si>
  <si>
    <t>AFFIDAMENTO DELL’INCARICO PROFESSIONALE PER
L’IMPAGINAZIONE E REALIZZAZIONE GRAFICA DI UN ROLLUP PER
GIORNATA IN CAMPO NELL'AMBITO DEL PROGETTO WINCA4TI</t>
  </si>
  <si>
    <t>IP127_AI29</t>
  </si>
  <si>
    <t>IP126_AI31</t>
  </si>
  <si>
    <t>IP121_AI28</t>
  </si>
  <si>
    <t>IP120_AI26</t>
  </si>
  <si>
    <t>IP117_AI23</t>
  </si>
  <si>
    <t xml:space="preserve">IP128_AI32 </t>
  </si>
  <si>
    <t>AFFIDAMENTO DELL’INCARICO PROFESSIONALE
PER L’ESECUZIONE DELLE VISITE MEDICHE FINALIZZATE ALLA VERIFICA
DELL’IDONEITÀ ALLA MANSIONE SPECIFICA, AI SENSI DEL D.LGS. 81/2008 E
S.M.I., PER N. 16 DIPENDENTI DI FONDAZIONE PATRIMONIO CA’ GRANDA, DA
EFFETTUARSI ENTRO IL 31/12/2026</t>
  </si>
  <si>
    <t>IP130_AI33</t>
  </si>
  <si>
    <t>Dott. Giulio Preti</t>
  </si>
  <si>
    <t>Dott Giulio Preti</t>
  </si>
  <si>
    <t>AFFIDAMENTO DELL’INCARICO PROFESSIONALE
PER LA CARICA DI REVISORE UNICO DI FONDAZIONE PATRIMONIO CA'
GRANDA FINO ALL'APPROVAZIONE DEL BILANCIO DI ESERCIZIO 31/12/ 2028</t>
  </si>
  <si>
    <t>Dott. Alberto Romano</t>
  </si>
  <si>
    <t>IP131_AI38</t>
  </si>
  <si>
    <t>AFFIDAMENTO DELL’INCARICO PROFESSIONALE
PER GLI ADEMPIMENTI CONNESSI ALLE MODIFICHE DELLO STATUTO
DELLA FONDAZIONE</t>
  </si>
  <si>
    <t>IP132_AI35</t>
  </si>
  <si>
    <t>Notaio Paola Avondola</t>
  </si>
  <si>
    <t>AFFIDAMENTO DELL’INCARICO PROFESSIONALE
SPECIALIZZATO IN CONSULENZA DEL LAVORO FINALIZZATO ALL'ANALISI
DI SPECIFICI QUESITI SUL REGOLMENTO DI POLITICHE DI
REMUNERAZONE E DEL PIANO WELFARE DELLA FONDAZIONE</t>
  </si>
  <si>
    <t>Dott. Luca Insabato</t>
  </si>
  <si>
    <t>IP133_AI36</t>
  </si>
  <si>
    <t>AFFIDAMENTO DELL’INCARICO PROFESSIONALE PER
L’ASSISTENZA LEGALE PER LA RISOLUZIONE DEL CONTRATTO PER
MOROSITÀ E RISARCIMENTO DEI DANNI NEI CONFRONTI DELL’AZIENDA
AGRICOLA MANZONI FLAVIO E SARA S.S</t>
  </si>
  <si>
    <t>IP135_AI39</t>
  </si>
  <si>
    <t>IP129</t>
  </si>
  <si>
    <t>AFFIDAMENTO DELL’INCARICO PROFESSIONALE PER
L’ASSISTENZA LEGALE PER LA CAUSA NEI CONFRONTI DEL SIG. GROSSI PER
L'OCCUPAZIONE ABUSIVA DELL'IMMOBILE SITO IN CASCINA GORA
IDENTIFICATO CATASTALMENTE AL COMUNE DI BERTONICO FG 17 MAPP 23
SUB 701 E MAPP 24 SUB 701 MAPP 24 702 E MAPP 23 SUB 702</t>
  </si>
  <si>
    <t>NOMINA DEL RESPONSABILE UNICO DEL PROGETTO DI ACQUISTO DI
LAVORI DI RESTAURO CONSERVATIVO / CONSOLIDAMENTO DEL CAMPANILE
DELL’ORATORIO DI SANTA MARIA ALLE SELVE SITA IN VIA CESARE BATTISTI,
20854 VEDANO AL LAMBRO (MB)_NOMINA NUOVO RUP»</t>
  </si>
  <si>
    <t>AFFIDAMENTO DIRETTO DEL CONTRATTO DI ACQUISTO DEL
SERVIZIO DI STAMPA DI N 600 COPIE DEL BILANCIO SOCIALE DELLA
FONDAZIONE ED INVIO AD UN NUMERO DI DESTINATARI DETERMINATI»</t>
  </si>
  <si>
    <t>UFFICIO COMUNICAZIONE</t>
  </si>
  <si>
    <t>AGF srl</t>
  </si>
  <si>
    <t>BB58493644</t>
  </si>
  <si>
    <t>NR15_AQ183</t>
  </si>
  <si>
    <t>NR16_AQ185</t>
  </si>
  <si>
    <t>AQ185_AA14</t>
  </si>
  <si>
    <t>AQ184</t>
  </si>
  <si>
    <t>AFFIDAMENTO DIRETTO DEL CONTRATTO DI ACQUISTO DEI
LAVORI DI MANUTENZIONE A CHIAMATA DA EFFETTUARSI SUL PATRIMONIO
EDILIZIO DI PROPRIETÀ DELLA FONDAZIONE IRCCS CA’ GRANDA OSPEDALE
MAGGIORE POLICLINICO DI DURATA TRIENNALE</t>
  </si>
  <si>
    <t>Impresa Cavalieri di Alessandro Cavalieri e C. sas</t>
  </si>
  <si>
    <t xml:space="preserve">Impresa Cavalieri di Alessandro Cavalieri e C. sas                                                   M.G. Costruzioni                                   Edili srl Impredima srl                                               </t>
  </si>
  <si>
    <t>AQ186_AA16</t>
  </si>
  <si>
    <t>BB8DDBD0F0</t>
  </si>
  <si>
    <t>NR18_AQ186</t>
  </si>
  <si>
    <t>NOMINA DEL RESPONSABILE UNICO DEL PROGETTO DI ACQUISTO DELLA
PROGETTAZIONE E DIREZIONE LAVORI PER LE OPERE DI CONSOLIDAMENTO
DEI QUATTRO “PINNACOLI ANGOLARI DECORATIVI” DEL CAMPANILE
DELL’ORATORIO DI SANTA MARIA ALLE SELVE SITUATO IN VEDANO AL
LAMBRO (MB) ED IDENTIFICATO CATASTALMENTE AL FOGLIO 3 MAPP.
A_NOMINA NUOVO RUP</t>
  </si>
  <si>
    <t>NR19_AQ157</t>
  </si>
  <si>
    <t>NOMINA DEL RESPONSABILE UNICO DEL PROGETTO DI ACQUISTO DI
MESSA IN SICUREZZA DELL’EDIFICIO DENOMINATO EX RISTORANTE DI
MIRASOLE STRADA CONSORTILE DI MIRASOLE 7 NEL COMUNE DI OPERA (MI)
(FG 2 MAP 50)_NOMINA NUOVO RUP</t>
  </si>
  <si>
    <t>NR20_AQ143</t>
  </si>
  <si>
    <t>NR21_AQ123</t>
  </si>
  <si>
    <t>NOMINA DEL RESPONSABILE UNICO DEL PROGETTO DI ACQUISTO DI
SERVIZIO DI INGEGNERIA E ARCHITETTURA PER LA PROGETTAZIONE ,
DIREZIONE LAVORI, CSP E CSE PER LAVORI DI RIFACIMENTO DELLA
COPERTURA DI TRE FABBRICATI SITI A OPERA (MI) (FG. 2 MAP. 50), OZZERO (MI)
(FG. 2 MAP. 52), MORIMONDO (MI) (FG. 23 MAP. 79) E PER UN NUOVO IMPIANTO
ELETTRICO DELL’ORATORIO DI S. ANTONIO ABATE A BERTONICO (LO) (FG. 23
MAP. A.)_NOMINA NUOVO RUP»</t>
  </si>
  <si>
    <t>NOMINA DEL RESPONSABILE UNICO DEL PROGETTO DI ACQUISTO DI
SERVIZIO DI PROGETTAZIONE, DIREZIONE LAVORI E COORDINAMENTO
DELLA SICUREZZA IN FASE DI PROGETTAZIONE E DI ESECUZIONE PER LE
OPERE DI MESSA IN SICUREZZA E RESTAURO CONSERVATIVO DEL CAMPANILE
DELL’ORATORIO DI SANTAMARIA ALLE SELVE SITO A VEDANO AL LAMBRO
(MB) DI PROPRIETÀ DI FONDAZIONE IRCCS CA’ GRANDA, OSPEDALE MAGGIORE
POLICLINICO DI MILANO ED IDENTIFICATO AL FOGLIO 3 MAPPALE A DEL
COMUNE DI VEDANO AL LAMBRO (MB)_NOMINA NUOVO RUP</t>
  </si>
  <si>
    <t>NR22_AM195</t>
  </si>
  <si>
    <t>AQ193</t>
  </si>
  <si>
    <t>AFFIDAMENTO DIRETTO DEL CONTRATTO DI ACQUISTO DI
PERSONALIZZAZIONE DELLA PIATTAFORMA INTEGRATA ABACO FARMER PER
L'ESTENSIONE DELLE FUNZIONALITÀ DEL WIDGET "MAPPA FORNITURA
IDRICA" NELLE ZONE DI BERTONICO (LO) E ZELO BUON PERSICO (LO)»</t>
  </si>
  <si>
    <t>AQ194_AA17</t>
  </si>
  <si>
    <t>NR29_AQ194</t>
  </si>
  <si>
    <t>Abaco spa</t>
  </si>
  <si>
    <t>BBCC61B862</t>
  </si>
  <si>
    <t>Teamsystem Spa</t>
  </si>
  <si>
    <t>BC218B7E59</t>
  </si>
  <si>
    <t>NR/24_AQ197</t>
  </si>
  <si>
    <t>NA</t>
  </si>
  <si>
    <t>AQ195</t>
  </si>
  <si>
    <t>NR/26_AQ199</t>
  </si>
  <si>
    <t>AQ196</t>
  </si>
  <si>
    <t>Nasca Srl</t>
  </si>
  <si>
    <t>Nasca srl</t>
  </si>
  <si>
    <t>ASSISTENZA LEGALE PER LA RISOLUZIONE PER INADEMPIMENTO DEL CONTRATTO AGRARIO DEI PODERI CONCA E CIPRIANA NEI CONFRONTI DELLA SOCIETA' AGRICOLA REDAELLI VITTORIO GIOVANNI E CARLO S.S.</t>
  </si>
  <si>
    <t>IP118_AA27</t>
  </si>
  <si>
    <t>IP112</t>
  </si>
  <si>
    <t>DELL’INCARICO PROFESSIONALE PER
AFFIDAMENTO SPECIALIZZATO IN MATERIA CONTABILE E FISCALE,
FINALIZZATO: ALL’ELABORAZIONE E ALLA TRASMISSIONE DELLE
DICHIARAZIONI FISCALI ANNUALI REDDITI, IRAP E MODELLO 770; ALLA
VERIFICA E AL SUPPORTO TECNICO NELLA FASE DI PREDISPOSIZIONE DEL
BILANCIO E DELLA DICHIARAZIONE IVA; ALL’ANALISI DI SPECIFICI QUESITI
SOTTO IL PROFILO CONTABILE, FISCALE E TRIBUTARIO. DELLA DURATA
TRIENNALE FINO AL 31.12.2028</t>
  </si>
  <si>
    <t>Dott Damiano Zazzeron</t>
  </si>
  <si>
    <t>IP114_AI21</t>
  </si>
  <si>
    <t>IP115_AI20</t>
  </si>
  <si>
    <t>IP134_AI37</t>
  </si>
  <si>
    <t>AFFIDAMENTO DELL'INCARICO PROFESSIONALE PER ATTIVITA' DI ANALISI E VERIFICA DEI PDR RELATIVI ALLE OPERE DI MANUTENZIONE ESEGUITE PRESSO N. 40 CASCINE CONCESSE IN LOCAZIONE AD AZIENDE AGRICOL,E DA FONDAZIONE PATRIMONIO CA' GRANDA</t>
  </si>
  <si>
    <t>Ing Mattia Della Vedova</t>
  </si>
  <si>
    <t>-</t>
  </si>
  <si>
    <t>NR1_AQ169</t>
  </si>
  <si>
    <t>AQ169_AA15</t>
  </si>
  <si>
    <t>BB8ED03B8F</t>
  </si>
  <si>
    <t>AFFIDAMENTO DIRETTO DEL CONTRATTO DI ACQUISRO PER L'ASSISTENZA TECNICA INFORMATICA PER UN TOTALE DI 400 ORE FINO AL 31,12,2029</t>
  </si>
  <si>
    <t>NR2_AQ170</t>
  </si>
  <si>
    <t>AQ170_AA11</t>
  </si>
  <si>
    <t>BB048B00A4</t>
  </si>
  <si>
    <t>DIRITTI REALI INF IMM</t>
  </si>
  <si>
    <t>AFFIDAMENTO DIRETTO DEL CONTRATTO DI ACQUISTO DEL SERVIZIO ANNUALE DI INSERIMENTO DATI RELATIVI AGLI IMMOBILI DI PROPRIETA' DI FONDAZIONE IRCCS CA' GRANDA NEL PORTALE DEL MINISTERO DELL'ECONOMIA E DELLE FINANZE PER L'ADEMPINTO DEL RELATIVO DEBITO INFORMATIVO</t>
  </si>
  <si>
    <t>St Sigaudo Srl</t>
  </si>
  <si>
    <t>NR7_AQ175</t>
  </si>
  <si>
    <t>AQ175_AA12</t>
  </si>
  <si>
    <t>BAEC5EB486</t>
  </si>
  <si>
    <t>DREZIONE TECNICA</t>
  </si>
  <si>
    <t>AFFIDAMENTO DIRETTO DEL CONTRATTO DI ACQUISTO DI
LAVORI DI MESSA IN SICUREZZA DELLE COPERTURE DELL'EDIFICIO
DENOMINATO EX CASE COLONICHE CASCINA BUGO, STRADA STATALE 526 SITO
NEL COMUNE DI OZZERO (MI) IDENTIFICATO AL FOGLIO 2 MAPPALE 52, DI
PROPRIETÀ DELLA FONDAZIONE IRCCS CA’ GRANDA OSPEDALE MAGGIORE
POLICLINICO DI MILANO</t>
  </si>
  <si>
    <t>Radaelli Costruzioni srl; impresa Ravelli srl; Impredima Srl</t>
  </si>
  <si>
    <t>Redaelli Costruzioni Srl</t>
  </si>
  <si>
    <t>AFFIDAMENTO DIRETTO DEL CONTRATTO DI ACQUISTO DI
LAVORI PER IL RIFACIMENTO DELLE COPERTURE DELL'EDIFICIO
DENOMINATO EX TABACCHI, PIAZZA OSPEDALE MAGGIORE - FRAZ.
FALLAVECCHIA DEL COMUNE DI MORIMONDO (MI) IDENTIFICATO AL FOGLIO
23 MAPPALE 79, DI PROPRIETÀ DELLA FONDAZIONE IRCCS CA’ GRANDA
OSPEDALE MAGGIORE POLICLINICO DI MILANO</t>
  </si>
  <si>
    <t>NR8_AQ176</t>
  </si>
  <si>
    <t>AQ176_AA13</t>
  </si>
  <si>
    <t>BAECE6A763</t>
  </si>
  <si>
    <t>Crea.mi srl; Paladino Costruzioni Srl; Notari impresa spa</t>
  </si>
  <si>
    <t>Crea.mi srl</t>
  </si>
  <si>
    <t>AQ192</t>
  </si>
  <si>
    <t>AQ191</t>
  </si>
  <si>
    <t>NR/25_AQ198</t>
  </si>
  <si>
    <t>AQ198_AA18</t>
  </si>
  <si>
    <t>BC177DAEB6</t>
  </si>
  <si>
    <t>AFFIDAMENTO DIRETTO DEL CONTRATTO DI ACQUISTO DELL'APPLICATIVO TEAMSYSTEM ARCHIVE - 2 GB FINO AL 31/12/2028</t>
  </si>
  <si>
    <t xml:space="preserve">AFFIDAMENTO DIRETTO DEL CONTRATTO DI ACQUISTO DI MANUTENZIONE PER LA SOSTITUZIONE DI DISCHI E PASTIGLIE DEI FRENI E PER LA RICARICA DELL'ARIA CONDIZIONATA DELL'AUTOVETTURA TARGATA FT672VV IN DOTAZIONE ALLA FONDAZIONE </t>
  </si>
  <si>
    <t>AQ200</t>
  </si>
  <si>
    <t>Avv. Francesca Mazza</t>
  </si>
  <si>
    <t>13/05/2026
31/08/2026</t>
  </si>
  <si>
    <t>30/06/2026
07/09/2026</t>
  </si>
  <si>
    <t>30/04/2026
30/06/2026
31/08/2026</t>
  </si>
  <si>
    <t>02/04/2026
29/05/2026
31/08/2026</t>
  </si>
  <si>
    <t>IP136_AI40</t>
  </si>
  <si>
    <t>AFFIDAMENTO DIRETTO DEL CONTRATTO DI ACQUISTO PER LA FORNITURA DI N. 1 NOTEBOOK LENOVO V15 G5 E DI N. 1 NOTEBOOK ASUS VIVOBOOK 16</t>
  </si>
  <si>
    <t>29/05/2026 16/09/2026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</si>
</sst>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_-* #,##0.00\ _€_-;\-* #,##0.00\ _€_-;_-* &quot;-&quot;??\ _€_-;_-@_-"/>
  </numFmts>
  <fonts count="11" x14ac:knownFonts="1">
    <font>
      <sz val="11"/>
      <color theme="1"/>
      <name val="Calibri"/>
      <family val="2"/>
      <scheme val="minor"/>
    </font>
    <font>
      <sz val="11"/>
      <color theme="1"/>
      <name val="Calibri"/>
      <family val="2"/>
      <scheme val="minor"/>
    </font>
    <font>
      <sz val="11"/>
      <color theme="1"/>
      <name val="Garamond"/>
      <family val="1"/>
    </font>
    <font>
      <b/>
      <sz val="11"/>
      <color theme="1"/>
      <name val="Garamond"/>
      <family val="1"/>
    </font>
    <font>
      <sz val="8"/>
      <color theme="1"/>
      <name val="Garamond"/>
      <family val="1"/>
    </font>
    <font>
      <sz val="10"/>
      <color theme="1"/>
      <name val="Garamond"/>
      <family val="1"/>
    </font>
    <font>
      <sz val="8"/>
      <name val="Garamond"/>
      <family val="1"/>
    </font>
    <font>
      <sz val="11"/>
      <name val="Garamond"/>
      <family val="1"/>
    </font>
    <font>
      <sz val="10"/>
      <name val="Garamond"/>
      <family val="1"/>
    </font>
    <font>
      <b/>
      <sz val="11"/>
      <color theme="0"/>
      <name val="Garamond"/>
      <family val="1"/>
    </font>
    <font>
      <sz val="8"/>
      <name val="Calibri"/>
      <family val="2"/>
      <scheme val="minor"/>
    </font>
  </fonts>
  <fills count="3">
    <fill>
      <patternFill patternType="none"/>
    </fill>
    <fill>
      <patternFill patternType="gray125"/>
    </fill>
    <fill>
      <patternFill patternType="solid">
        <fgColor theme="4" tint="-0.49998474074526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3">
    <xf numFmtId="0" fontId="0" fillId="0" borderId="0"/>
    <xf numFmtId="164" fontId="1" fillId="0" borderId="0" applyFont="0" applyFill="0" applyBorder="0" applyAlignment="0" applyProtection="0"/>
    <xf numFmtId="44" fontId="1" fillId="0" borderId="0" applyFont="0" applyFill="0" applyBorder="0" applyAlignment="0" applyProtection="0"/>
  </cellStyleXfs>
  <cellXfs count="63">
    <xf numFmtId="0" fontId="0" fillId="0" borderId="0" xfId="0"/>
    <xf numFmtId="0" fontId="2" fillId="0" borderId="0" xfId="0" applyFont="1"/>
    <xf numFmtId="0" fontId="2" fillId="0" borderId="1" xfId="0" applyFont="1" applyBorder="1"/>
    <xf numFmtId="0" fontId="2" fillId="0" borderId="1" xfId="0" applyFont="1" applyBorder="1" applyAlignment="1">
      <alignment horizontal="center"/>
    </xf>
    <xf numFmtId="0" fontId="2" fillId="0" borderId="1" xfId="0" applyFont="1" applyBorder="1" applyAlignment="1">
      <alignment wrapText="1"/>
    </xf>
    <xf numFmtId="14" fontId="2" fillId="0" borderId="0" xfId="0" applyNumberFormat="1" applyFont="1"/>
    <xf numFmtId="0" fontId="3" fillId="0" borderId="1" xfId="0" applyFont="1" applyBorder="1" applyAlignment="1">
      <alignment horizontal="center"/>
    </xf>
    <xf numFmtId="0" fontId="2" fillId="0" borderId="0" xfId="0" applyFont="1" applyAlignment="1">
      <alignment horizontal="center"/>
    </xf>
    <xf numFmtId="14" fontId="2" fillId="0" borderId="1" xfId="0" applyNumberFormat="1" applyFont="1" applyBorder="1" applyAlignment="1">
      <alignment horizontal="center"/>
    </xf>
    <xf numFmtId="0" fontId="2" fillId="0" borderId="0" xfId="0" applyFont="1" applyAlignment="1">
      <alignment wrapText="1"/>
    </xf>
    <xf numFmtId="0" fontId="4" fillId="0" borderId="1" xfId="0" applyFont="1" applyBorder="1" applyAlignment="1">
      <alignment wrapText="1"/>
    </xf>
    <xf numFmtId="0" fontId="4" fillId="0" borderId="0" xfId="0" applyFont="1" applyAlignment="1">
      <alignment wrapText="1"/>
    </xf>
    <xf numFmtId="14" fontId="4" fillId="0" borderId="1" xfId="0" applyNumberFormat="1" applyFont="1" applyBorder="1" applyAlignment="1">
      <alignment wrapText="1"/>
    </xf>
    <xf numFmtId="0" fontId="4" fillId="0" borderId="1" xfId="0" applyFont="1" applyBorder="1" applyAlignment="1">
      <alignment horizontal="left" vertical="center" wrapText="1"/>
    </xf>
    <xf numFmtId="0" fontId="2" fillId="0" borderId="1" xfId="0" applyFont="1" applyBorder="1" applyAlignment="1">
      <alignment horizontal="left" vertical="center" wrapText="1"/>
    </xf>
    <xf numFmtId="49" fontId="4" fillId="0" borderId="1" xfId="0" applyNumberFormat="1" applyFont="1" applyBorder="1" applyAlignment="1">
      <alignment wrapText="1"/>
    </xf>
    <xf numFmtId="164" fontId="2" fillId="0" borderId="0" xfId="0" applyNumberFormat="1" applyFont="1"/>
    <xf numFmtId="14" fontId="2" fillId="0" borderId="1" xfId="0" applyNumberFormat="1" applyFont="1" applyBorder="1" applyAlignment="1">
      <alignment horizontal="center" vertical="center" wrapText="1"/>
    </xf>
    <xf numFmtId="0" fontId="4" fillId="0" borderId="3" xfId="0" applyFont="1" applyBorder="1" applyAlignment="1">
      <alignment vertical="center" wrapText="1"/>
    </xf>
    <xf numFmtId="164" fontId="2" fillId="0" borderId="1" xfId="1" applyFont="1" applyBorder="1" applyAlignment="1">
      <alignment vertical="center"/>
    </xf>
    <xf numFmtId="0" fontId="2" fillId="0" borderId="1" xfId="0" applyFont="1" applyBorder="1" applyAlignment="1">
      <alignment horizontal="center" vertical="center"/>
    </xf>
    <xf numFmtId="0" fontId="2" fillId="0" borderId="1" xfId="0" applyFont="1" applyBorder="1" applyAlignment="1">
      <alignment vertical="center"/>
    </xf>
    <xf numFmtId="0" fontId="2" fillId="0" borderId="1" xfId="0" applyFont="1" applyBorder="1" applyAlignment="1">
      <alignment vertical="center" wrapText="1"/>
    </xf>
    <xf numFmtId="0" fontId="2" fillId="0" borderId="0" xfId="0" applyFont="1" applyAlignment="1">
      <alignment vertical="center"/>
    </xf>
    <xf numFmtId="0" fontId="7" fillId="0" borderId="1" xfId="0" applyFont="1" applyBorder="1" applyAlignment="1">
      <alignment horizontal="center" vertical="center"/>
    </xf>
    <xf numFmtId="0" fontId="2" fillId="0" borderId="1" xfId="0" applyFont="1" applyBorder="1" applyAlignment="1">
      <alignment horizontal="left" vertical="center"/>
    </xf>
    <xf numFmtId="14" fontId="2" fillId="0" borderId="1" xfId="0" applyNumberFormat="1" applyFont="1" applyBorder="1" applyAlignment="1">
      <alignment horizontal="left" vertical="center"/>
    </xf>
    <xf numFmtId="0" fontId="4" fillId="0" borderId="3" xfId="0" applyFont="1" applyBorder="1" applyAlignment="1">
      <alignment horizontal="left" vertical="center" wrapText="1"/>
    </xf>
    <xf numFmtId="0" fontId="5" fillId="0" borderId="1" xfId="0" applyFont="1" applyBorder="1" applyAlignment="1">
      <alignment horizontal="left" vertical="center" wrapText="1"/>
    </xf>
    <xf numFmtId="164" fontId="2" fillId="0" borderId="1" xfId="1" applyFont="1" applyBorder="1" applyAlignment="1">
      <alignment horizontal="left" vertical="center"/>
    </xf>
    <xf numFmtId="14" fontId="2" fillId="0" borderId="1" xfId="0" applyNumberFormat="1" applyFont="1" applyBorder="1" applyAlignment="1">
      <alignment horizontal="left" vertical="center" wrapText="1"/>
    </xf>
    <xf numFmtId="164" fontId="2" fillId="0" borderId="0" xfId="0" applyNumberFormat="1" applyFont="1" applyAlignment="1">
      <alignment horizontal="left" vertical="center"/>
    </xf>
    <xf numFmtId="0" fontId="2" fillId="0" borderId="0" xfId="0" applyFont="1" applyAlignment="1">
      <alignment horizontal="left" vertical="center"/>
    </xf>
    <xf numFmtId="0" fontId="7" fillId="0" borderId="1" xfId="0" applyFont="1" applyBorder="1" applyAlignment="1">
      <alignment horizontal="left" vertical="center"/>
    </xf>
    <xf numFmtId="14" fontId="7" fillId="0" borderId="1" xfId="0" applyNumberFormat="1" applyFont="1" applyBorder="1" applyAlignment="1">
      <alignment horizontal="left" vertical="center"/>
    </xf>
    <xf numFmtId="0" fontId="6" fillId="0" borderId="1" xfId="0" applyFont="1" applyBorder="1" applyAlignment="1">
      <alignment horizontal="left" vertical="center" wrapText="1"/>
    </xf>
    <xf numFmtId="0" fontId="8" fillId="0" borderId="1" xfId="0" applyFont="1" applyBorder="1" applyAlignment="1">
      <alignment horizontal="left" vertical="center" wrapText="1"/>
    </xf>
    <xf numFmtId="164" fontId="7" fillId="0" borderId="1" xfId="1" applyFont="1" applyFill="1" applyBorder="1" applyAlignment="1">
      <alignment horizontal="left" vertical="center"/>
    </xf>
    <xf numFmtId="164" fontId="7" fillId="0" borderId="0" xfId="0" applyNumberFormat="1" applyFont="1" applyAlignment="1">
      <alignment horizontal="left" vertical="center"/>
    </xf>
    <xf numFmtId="0" fontId="7" fillId="0" borderId="0" xfId="0" applyFont="1" applyAlignment="1">
      <alignment horizontal="left" vertical="center"/>
    </xf>
    <xf numFmtId="0" fontId="9" fillId="2" borderId="1" xfId="0" applyFont="1" applyFill="1" applyBorder="1" applyAlignment="1">
      <alignment horizontal="center" vertical="center" wrapText="1"/>
    </xf>
    <xf numFmtId="1" fontId="9" fillId="2" borderId="1" xfId="0" applyNumberFormat="1" applyFont="1" applyFill="1" applyBorder="1" applyAlignment="1">
      <alignment horizontal="center" vertical="center" wrapText="1"/>
    </xf>
    <xf numFmtId="44" fontId="9" fillId="2" borderId="1" xfId="2" applyFont="1" applyFill="1" applyBorder="1" applyAlignment="1">
      <alignment horizontal="center" vertical="center" wrapText="1"/>
    </xf>
    <xf numFmtId="164" fontId="9" fillId="2" borderId="1" xfId="1" applyFont="1" applyFill="1" applyBorder="1" applyAlignment="1">
      <alignment horizontal="center" vertical="center" wrapText="1"/>
    </xf>
    <xf numFmtId="0" fontId="2" fillId="0" borderId="4" xfId="0" applyFont="1" applyBorder="1" applyAlignment="1">
      <alignment wrapText="1"/>
    </xf>
    <xf numFmtId="0" fontId="2" fillId="0" borderId="4" xfId="0" applyFont="1" applyBorder="1" applyAlignment="1">
      <alignment horizontal="center"/>
    </xf>
    <xf numFmtId="0" fontId="2" fillId="0" borderId="4" xfId="0" applyFont="1" applyBorder="1"/>
    <xf numFmtId="164" fontId="2" fillId="0" borderId="0" xfId="1" applyFont="1" applyAlignment="1">
      <alignment vertical="center"/>
    </xf>
    <xf numFmtId="0" fontId="2" fillId="0" borderId="0" xfId="0" applyFont="1" applyAlignment="1">
      <alignment horizontal="center" vertical="center" wrapText="1"/>
    </xf>
    <xf numFmtId="49" fontId="2" fillId="0" borderId="1" xfId="0" applyNumberFormat="1" applyFont="1" applyBorder="1" applyAlignment="1">
      <alignment wrapText="1"/>
    </xf>
    <xf numFmtId="0" fontId="2" fillId="0" borderId="2" xfId="0" applyFont="1" applyBorder="1" applyAlignment="1">
      <alignment horizontal="left" vertical="center"/>
    </xf>
    <xf numFmtId="0" fontId="4" fillId="0" borderId="5" xfId="0" applyFont="1" applyBorder="1" applyAlignment="1">
      <alignment horizontal="left" vertical="center" wrapText="1"/>
    </xf>
    <xf numFmtId="0" fontId="4" fillId="0" borderId="4" xfId="0" applyFont="1" applyBorder="1" applyAlignment="1">
      <alignment wrapText="1"/>
    </xf>
    <xf numFmtId="164" fontId="2" fillId="0" borderId="4" xfId="1" applyFont="1" applyBorder="1" applyAlignment="1">
      <alignment horizontal="left" vertical="center"/>
    </xf>
    <xf numFmtId="0" fontId="5" fillId="0" borderId="1" xfId="0" applyFont="1" applyBorder="1"/>
    <xf numFmtId="164" fontId="2" fillId="0" borderId="0" xfId="1" applyFont="1"/>
    <xf numFmtId="164" fontId="2" fillId="0" borderId="1" xfId="1" applyFont="1" applyFill="1" applyBorder="1" applyAlignment="1">
      <alignment horizontal="left" vertical="center"/>
    </xf>
    <xf numFmtId="0" fontId="5" fillId="0" borderId="1" xfId="0" applyFont="1" applyBorder="1" applyAlignment="1">
      <alignment wrapText="1"/>
    </xf>
    <xf numFmtId="14" fontId="2" fillId="0" borderId="4" xfId="0" applyNumberFormat="1" applyFont="1" applyBorder="1" applyAlignment="1">
      <alignment horizontal="center" vertical="center"/>
    </xf>
    <xf numFmtId="14" fontId="2" fillId="0" borderId="1" xfId="0" applyNumberFormat="1" applyFont="1" applyBorder="1" applyAlignment="1">
      <alignment horizontal="center" vertical="center"/>
    </xf>
    <xf numFmtId="164" fontId="2" fillId="0" borderId="0" xfId="0" applyNumberFormat="1" applyFont="1"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center" vertical="center" wrapText="1"/>
    </xf>
  </cellXfs>
  <cellStyles count="3">
    <cellStyle name="Migliaia" xfId="1" builtinId="3"/>
    <cellStyle name="Normale" xfId="0" builtinId="0"/>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2"/>
  <sheetViews>
    <sheetView topLeftCell="H1" zoomScale="90" zoomScaleNormal="90" workbookViewId="0">
      <pane ySplit="1" topLeftCell="A25" activePane="bottomLeft" state="frozen"/>
      <selection activeCell="B1" sqref="B1"/>
      <selection pane="bottomLeft" activeCell="P35" sqref="P35"/>
    </sheetView>
  </sheetViews>
  <sheetFormatPr defaultColWidth="25.5703125" defaultRowHeight="15" x14ac:dyDescent="0.25"/>
  <cols>
    <col min="1" max="1" width="22" style="7" bestFit="1" customWidth="1"/>
    <col min="2" max="3" width="14" style="1" customWidth="1"/>
    <col min="4" max="4" width="12.7109375" style="7" customWidth="1"/>
    <col min="5" max="5" width="13.85546875" style="1" bestFit="1" customWidth="1"/>
    <col min="6" max="6" width="9.28515625" style="1" customWidth="1"/>
    <col min="7" max="7" width="15.7109375" style="1" bestFit="1" customWidth="1"/>
    <col min="8" max="8" width="75.7109375" style="9" customWidth="1"/>
    <col min="9" max="9" width="12.85546875" style="7" customWidth="1"/>
    <col min="10" max="10" width="34.5703125" style="1" customWidth="1"/>
    <col min="11" max="11" width="6.140625" style="7" customWidth="1"/>
    <col min="12" max="12" width="41.28515625" style="1" bestFit="1" customWidth="1"/>
    <col min="13" max="13" width="18.28515625" style="7" bestFit="1" customWidth="1"/>
    <col min="14" max="14" width="14.5703125" style="23" customWidth="1"/>
    <col min="15" max="16" width="11.85546875" style="23" bestFit="1" customWidth="1"/>
    <col min="17" max="17" width="12.85546875" style="23" bestFit="1" customWidth="1"/>
    <col min="18" max="18" width="17" style="47" customWidth="1"/>
    <col min="19" max="19" width="17.42578125" style="48" bestFit="1" customWidth="1"/>
    <col min="20" max="16384" width="25.5703125" style="1"/>
  </cols>
  <sheetData>
    <row r="1" spans="1:20" s="7" customFormat="1" ht="45" x14ac:dyDescent="0.25">
      <c r="A1" s="40" t="s">
        <v>17</v>
      </c>
      <c r="B1" s="40" t="s">
        <v>19</v>
      </c>
      <c r="C1" s="40" t="s">
        <v>0</v>
      </c>
      <c r="D1" s="40" t="s">
        <v>16</v>
      </c>
      <c r="E1" s="40" t="s">
        <v>1</v>
      </c>
      <c r="F1" s="40" t="s">
        <v>2</v>
      </c>
      <c r="G1" s="40" t="s">
        <v>14</v>
      </c>
      <c r="H1" s="40" t="s">
        <v>3</v>
      </c>
      <c r="I1" s="40" t="s">
        <v>12</v>
      </c>
      <c r="J1" s="40" t="s">
        <v>15</v>
      </c>
      <c r="K1" s="40" t="s">
        <v>11</v>
      </c>
      <c r="L1" s="40" t="s">
        <v>4</v>
      </c>
      <c r="M1" s="40" t="s">
        <v>20</v>
      </c>
      <c r="N1" s="40" t="s">
        <v>5</v>
      </c>
      <c r="O1" s="40" t="s">
        <v>6</v>
      </c>
      <c r="P1" s="40" t="s">
        <v>10</v>
      </c>
      <c r="Q1" s="40" t="s">
        <v>7</v>
      </c>
      <c r="R1" s="40" t="s">
        <v>8</v>
      </c>
      <c r="S1" s="40" t="s">
        <v>9</v>
      </c>
    </row>
    <row r="2" spans="1:20" ht="34.5" x14ac:dyDescent="0.25">
      <c r="A2" s="3" t="s">
        <v>26</v>
      </c>
      <c r="B2" s="8">
        <v>46002</v>
      </c>
      <c r="C2" s="3" t="s">
        <v>27</v>
      </c>
      <c r="D2" s="8">
        <v>46043</v>
      </c>
      <c r="E2" s="2" t="s">
        <v>28</v>
      </c>
      <c r="F2" s="2"/>
      <c r="G2" s="18" t="s">
        <v>25</v>
      </c>
      <c r="H2" s="10" t="s">
        <v>24</v>
      </c>
      <c r="I2" s="3">
        <v>1</v>
      </c>
      <c r="J2" s="57" t="s">
        <v>29</v>
      </c>
      <c r="K2" s="3">
        <v>1</v>
      </c>
      <c r="L2" s="4" t="s">
        <v>29</v>
      </c>
      <c r="M2" s="3">
        <v>60</v>
      </c>
      <c r="N2" s="19">
        <v>1650</v>
      </c>
      <c r="O2" s="21"/>
      <c r="P2" s="19">
        <v>363</v>
      </c>
      <c r="Q2" s="19">
        <v>2013</v>
      </c>
      <c r="R2" s="19">
        <v>1623</v>
      </c>
      <c r="S2" s="17">
        <v>46203</v>
      </c>
    </row>
    <row r="3" spans="1:20" ht="45" x14ac:dyDescent="0.25">
      <c r="A3" s="3" t="s">
        <v>32</v>
      </c>
      <c r="B3" s="8">
        <v>46009</v>
      </c>
      <c r="C3" s="3" t="s">
        <v>31</v>
      </c>
      <c r="D3" s="8">
        <v>46042</v>
      </c>
      <c r="E3" s="2" t="s">
        <v>33</v>
      </c>
      <c r="F3" s="2"/>
      <c r="G3" s="18" t="s">
        <v>25</v>
      </c>
      <c r="H3" s="10" t="s">
        <v>30</v>
      </c>
      <c r="I3" s="3">
        <v>1</v>
      </c>
      <c r="J3" s="4" t="s">
        <v>18</v>
      </c>
      <c r="K3" s="3">
        <v>1</v>
      </c>
      <c r="L3" s="2" t="s">
        <v>34</v>
      </c>
      <c r="M3" s="3">
        <v>360</v>
      </c>
      <c r="N3" s="19">
        <v>1371.48</v>
      </c>
      <c r="O3" s="19"/>
      <c r="P3" s="19">
        <v>301.73</v>
      </c>
      <c r="Q3" s="19">
        <v>1673.2</v>
      </c>
      <c r="R3" s="19">
        <f>457.16+240.69+237.23</f>
        <v>935.08</v>
      </c>
      <c r="S3" s="17" t="s">
        <v>249</v>
      </c>
      <c r="T3" s="16"/>
    </row>
    <row r="4" spans="1:20" ht="30" x14ac:dyDescent="0.25">
      <c r="A4" s="3" t="s">
        <v>215</v>
      </c>
      <c r="B4" s="8">
        <v>46038</v>
      </c>
      <c r="C4" s="3" t="s">
        <v>216</v>
      </c>
      <c r="D4" s="8">
        <v>46161</v>
      </c>
      <c r="E4" s="2" t="s">
        <v>217</v>
      </c>
      <c r="F4" s="2"/>
      <c r="G4" s="18" t="s">
        <v>25</v>
      </c>
      <c r="H4" s="10" t="s">
        <v>218</v>
      </c>
      <c r="I4" s="3">
        <v>1</v>
      </c>
      <c r="J4" s="4" t="s">
        <v>202</v>
      </c>
      <c r="K4" s="3">
        <v>1</v>
      </c>
      <c r="L4" s="2" t="s">
        <v>203</v>
      </c>
      <c r="M4" s="3">
        <v>1460</v>
      </c>
      <c r="N4" s="19">
        <v>16668</v>
      </c>
      <c r="O4" s="19"/>
      <c r="P4" s="19">
        <v>3666.96</v>
      </c>
      <c r="Q4" s="19">
        <v>20344.96</v>
      </c>
      <c r="R4" s="19">
        <f>500.04+2833.56</f>
        <v>3333.6</v>
      </c>
      <c r="S4" s="17" t="s">
        <v>248</v>
      </c>
      <c r="T4" s="16"/>
    </row>
    <row r="5" spans="1:20" ht="45.75" x14ac:dyDescent="0.25">
      <c r="A5" s="3" t="s">
        <v>219</v>
      </c>
      <c r="B5" s="8">
        <v>46042</v>
      </c>
      <c r="C5" s="3" t="s">
        <v>220</v>
      </c>
      <c r="D5" s="8">
        <v>46107</v>
      </c>
      <c r="E5" s="2" t="s">
        <v>221</v>
      </c>
      <c r="F5" s="2"/>
      <c r="G5" s="18" t="s">
        <v>222</v>
      </c>
      <c r="H5" s="10" t="s">
        <v>223</v>
      </c>
      <c r="I5" s="3">
        <v>1</v>
      </c>
      <c r="J5" s="4" t="s">
        <v>224</v>
      </c>
      <c r="K5" s="3">
        <v>1</v>
      </c>
      <c r="L5" s="4" t="s">
        <v>224</v>
      </c>
      <c r="M5" s="3">
        <v>150</v>
      </c>
      <c r="N5" s="19">
        <v>1000</v>
      </c>
      <c r="O5" s="19"/>
      <c r="P5" s="19">
        <v>220</v>
      </c>
      <c r="Q5" s="19">
        <v>1220</v>
      </c>
      <c r="R5" s="19"/>
      <c r="S5" s="17"/>
      <c r="T5" s="16"/>
    </row>
    <row r="6" spans="1:20" ht="34.5" x14ac:dyDescent="0.25">
      <c r="A6" s="3" t="s">
        <v>98</v>
      </c>
      <c r="B6" s="8">
        <v>46045</v>
      </c>
      <c r="C6" s="3" t="s">
        <v>94</v>
      </c>
      <c r="D6" s="8">
        <v>46056</v>
      </c>
      <c r="E6" s="2" t="s">
        <v>95</v>
      </c>
      <c r="F6" s="2"/>
      <c r="G6" s="18" t="s">
        <v>25</v>
      </c>
      <c r="H6" s="10" t="s">
        <v>96</v>
      </c>
      <c r="I6" s="3">
        <v>1</v>
      </c>
      <c r="J6" s="4" t="s">
        <v>97</v>
      </c>
      <c r="K6" s="3">
        <v>1</v>
      </c>
      <c r="L6" s="4" t="s">
        <v>97</v>
      </c>
      <c r="M6" s="3">
        <v>1080</v>
      </c>
      <c r="N6" s="19">
        <v>10800</v>
      </c>
      <c r="O6" s="19"/>
      <c r="P6" s="19">
        <v>2376</v>
      </c>
      <c r="Q6" s="19">
        <v>13176</v>
      </c>
      <c r="R6" s="19"/>
      <c r="S6" s="17"/>
      <c r="T6" s="16"/>
    </row>
    <row r="7" spans="1:20" ht="34.5" x14ac:dyDescent="0.25">
      <c r="A7" s="3" t="s">
        <v>120</v>
      </c>
      <c r="B7" s="8">
        <v>46052</v>
      </c>
      <c r="C7" s="3" t="s">
        <v>102</v>
      </c>
      <c r="D7" s="8">
        <v>46070</v>
      </c>
      <c r="E7" s="2" t="s">
        <v>101</v>
      </c>
      <c r="F7" s="2"/>
      <c r="G7" s="18" t="s">
        <v>25</v>
      </c>
      <c r="H7" s="10" t="s">
        <v>99</v>
      </c>
      <c r="I7" s="3">
        <v>1</v>
      </c>
      <c r="J7" s="4" t="s">
        <v>100</v>
      </c>
      <c r="K7" s="3">
        <v>1</v>
      </c>
      <c r="L7" s="4" t="s">
        <v>100</v>
      </c>
      <c r="M7" s="3">
        <v>15</v>
      </c>
      <c r="N7" s="19">
        <v>1361.19</v>
      </c>
      <c r="O7" s="19"/>
      <c r="P7" s="19">
        <v>299.45999999999998</v>
      </c>
      <c r="Q7" s="19">
        <v>1660.65</v>
      </c>
      <c r="R7" s="19">
        <v>1361.19</v>
      </c>
      <c r="S7" s="17">
        <v>46101</v>
      </c>
      <c r="T7" s="16"/>
    </row>
    <row r="8" spans="1:20" ht="45.75" x14ac:dyDescent="0.25">
      <c r="A8" s="3" t="s">
        <v>107</v>
      </c>
      <c r="B8" s="8">
        <v>46059</v>
      </c>
      <c r="C8" s="3" t="s">
        <v>105</v>
      </c>
      <c r="D8" s="8">
        <v>46079</v>
      </c>
      <c r="E8" s="2" t="s">
        <v>104</v>
      </c>
      <c r="F8" s="2"/>
      <c r="G8" s="18" t="s">
        <v>25</v>
      </c>
      <c r="H8" s="10" t="s">
        <v>103</v>
      </c>
      <c r="I8" s="3">
        <v>1</v>
      </c>
      <c r="J8" s="4" t="s">
        <v>106</v>
      </c>
      <c r="K8" s="3">
        <v>1</v>
      </c>
      <c r="L8" s="4" t="s">
        <v>106</v>
      </c>
      <c r="M8" s="3">
        <v>360</v>
      </c>
      <c r="N8" s="19">
        <v>1650</v>
      </c>
      <c r="O8" s="19"/>
      <c r="P8" s="19">
        <v>363</v>
      </c>
      <c r="Q8" s="19">
        <v>2013</v>
      </c>
      <c r="R8" s="19">
        <v>550</v>
      </c>
      <c r="S8" s="17">
        <v>46234</v>
      </c>
      <c r="T8" s="16"/>
    </row>
    <row r="9" spans="1:20" ht="68.25" x14ac:dyDescent="0.25">
      <c r="A9" s="3" t="s">
        <v>225</v>
      </c>
      <c r="B9" s="8">
        <v>46064</v>
      </c>
      <c r="C9" s="3" t="s">
        <v>226</v>
      </c>
      <c r="D9" s="8">
        <v>46114</v>
      </c>
      <c r="E9" s="54" t="s">
        <v>227</v>
      </c>
      <c r="F9" s="2"/>
      <c r="G9" s="18" t="s">
        <v>228</v>
      </c>
      <c r="H9" s="10" t="s">
        <v>229</v>
      </c>
      <c r="I9" s="3">
        <v>3</v>
      </c>
      <c r="J9" s="4" t="s">
        <v>230</v>
      </c>
      <c r="K9" s="3">
        <v>1</v>
      </c>
      <c r="L9" s="4" t="s">
        <v>231</v>
      </c>
      <c r="M9" s="3">
        <v>56</v>
      </c>
      <c r="N9" s="19">
        <v>68284.570000000007</v>
      </c>
      <c r="O9" s="19"/>
      <c r="P9" s="19">
        <v>15022.61</v>
      </c>
      <c r="Q9" s="19">
        <v>83307.179999999993</v>
      </c>
      <c r="R9" s="19"/>
      <c r="S9" s="17"/>
      <c r="T9" s="16"/>
    </row>
    <row r="10" spans="1:20" ht="68.25" x14ac:dyDescent="0.25">
      <c r="A10" s="3" t="s">
        <v>233</v>
      </c>
      <c r="B10" s="8">
        <v>46064</v>
      </c>
      <c r="C10" s="3" t="s">
        <v>234</v>
      </c>
      <c r="D10" s="8">
        <v>46136</v>
      </c>
      <c r="E10" s="54" t="s">
        <v>235</v>
      </c>
      <c r="F10" s="2"/>
      <c r="G10" s="18" t="s">
        <v>58</v>
      </c>
      <c r="H10" s="10" t="s">
        <v>232</v>
      </c>
      <c r="I10" s="3">
        <v>3</v>
      </c>
      <c r="J10" s="4" t="s">
        <v>236</v>
      </c>
      <c r="K10" s="3">
        <v>2</v>
      </c>
      <c r="L10" s="4" t="s">
        <v>237</v>
      </c>
      <c r="M10" s="3">
        <v>56</v>
      </c>
      <c r="N10" s="19">
        <v>71368.600000000006</v>
      </c>
      <c r="O10" s="19"/>
      <c r="P10" s="19">
        <v>15701.1</v>
      </c>
      <c r="Q10" s="19">
        <v>87069.7</v>
      </c>
      <c r="R10" s="19"/>
      <c r="S10" s="17"/>
      <c r="T10" s="16"/>
    </row>
    <row r="11" spans="1:20" ht="79.5" x14ac:dyDescent="0.25">
      <c r="A11" s="3" t="s">
        <v>59</v>
      </c>
      <c r="B11" s="8">
        <v>46065</v>
      </c>
      <c r="C11" s="3" t="s">
        <v>60</v>
      </c>
      <c r="D11" s="8">
        <v>46080</v>
      </c>
      <c r="E11" s="2" t="s">
        <v>61</v>
      </c>
      <c r="F11" s="2"/>
      <c r="G11" s="18" t="s">
        <v>58</v>
      </c>
      <c r="H11" s="10" t="s">
        <v>57</v>
      </c>
      <c r="I11" s="3">
        <v>1</v>
      </c>
      <c r="J11" s="4" t="s">
        <v>62</v>
      </c>
      <c r="K11" s="3">
        <v>1</v>
      </c>
      <c r="L11" s="4" t="s">
        <v>62</v>
      </c>
      <c r="M11" s="3">
        <v>1080</v>
      </c>
      <c r="N11" s="19">
        <v>7278.1</v>
      </c>
      <c r="O11" s="19">
        <v>363.9</v>
      </c>
      <c r="P11" s="19">
        <v>2081.5300000000002</v>
      </c>
      <c r="Q11" s="19">
        <v>9234.4500000000007</v>
      </c>
      <c r="R11" s="19">
        <v>1541.76</v>
      </c>
      <c r="S11" s="17">
        <v>46258</v>
      </c>
      <c r="T11" s="16"/>
    </row>
    <row r="12" spans="1:20" ht="34.5" x14ac:dyDescent="0.25">
      <c r="A12" s="3" t="s">
        <v>111</v>
      </c>
      <c r="B12" s="8">
        <v>46066</v>
      </c>
      <c r="C12" s="3" t="s">
        <v>112</v>
      </c>
      <c r="D12" s="8">
        <v>46080</v>
      </c>
      <c r="E12" s="2" t="s">
        <v>110</v>
      </c>
      <c r="F12" s="2"/>
      <c r="G12" s="18" t="s">
        <v>25</v>
      </c>
      <c r="H12" s="10" t="s">
        <v>108</v>
      </c>
      <c r="I12" s="3">
        <v>1</v>
      </c>
      <c r="J12" s="4" t="s">
        <v>109</v>
      </c>
      <c r="K12" s="3">
        <v>1</v>
      </c>
      <c r="L12" s="4" t="s">
        <v>109</v>
      </c>
      <c r="M12" s="3">
        <v>990</v>
      </c>
      <c r="N12" s="19">
        <v>24400</v>
      </c>
      <c r="O12" s="19"/>
      <c r="P12" s="19">
        <v>5368</v>
      </c>
      <c r="Q12" s="19">
        <v>29768</v>
      </c>
      <c r="R12" s="19"/>
      <c r="S12" s="17"/>
      <c r="T12" s="16"/>
    </row>
    <row r="13" spans="1:20" x14ac:dyDescent="0.25">
      <c r="A13" s="3"/>
      <c r="B13" s="8"/>
      <c r="C13" s="3" t="s">
        <v>121</v>
      </c>
      <c r="D13" s="8"/>
      <c r="E13" s="2"/>
      <c r="F13" s="2"/>
      <c r="G13" s="18"/>
      <c r="H13" s="10" t="s">
        <v>23</v>
      </c>
      <c r="I13" s="3"/>
      <c r="J13" s="4"/>
      <c r="K13" s="3"/>
      <c r="L13" s="4"/>
      <c r="M13" s="3"/>
      <c r="N13" s="19"/>
      <c r="O13" s="19"/>
      <c r="P13" s="19"/>
      <c r="Q13" s="19"/>
      <c r="R13" s="19"/>
      <c r="S13" s="17"/>
      <c r="T13" s="16"/>
    </row>
    <row r="14" spans="1:20" ht="34.9" customHeight="1" x14ac:dyDescent="0.25">
      <c r="A14" s="3" t="s">
        <v>118</v>
      </c>
      <c r="B14" s="8">
        <v>46072</v>
      </c>
      <c r="C14" s="3" t="s">
        <v>114</v>
      </c>
      <c r="D14" s="8">
        <v>46104</v>
      </c>
      <c r="E14" s="2" t="s">
        <v>115</v>
      </c>
      <c r="F14" s="2"/>
      <c r="G14" s="18" t="s">
        <v>58</v>
      </c>
      <c r="H14" s="10" t="s">
        <v>113</v>
      </c>
      <c r="I14" s="3">
        <v>1</v>
      </c>
      <c r="J14" s="4" t="s">
        <v>116</v>
      </c>
      <c r="K14" s="3">
        <v>1</v>
      </c>
      <c r="L14" s="4" t="s">
        <v>117</v>
      </c>
      <c r="M14" s="3">
        <v>30</v>
      </c>
      <c r="N14" s="19">
        <v>1398.18</v>
      </c>
      <c r="O14" s="19"/>
      <c r="P14" s="19">
        <v>307.60000000000002</v>
      </c>
      <c r="Q14" s="19">
        <v>1705.78</v>
      </c>
      <c r="R14" s="19">
        <v>1398.18</v>
      </c>
      <c r="S14" s="17">
        <v>46171</v>
      </c>
      <c r="T14" s="16"/>
    </row>
    <row r="15" spans="1:20" ht="17.45" customHeight="1" x14ac:dyDescent="0.25">
      <c r="A15" s="3"/>
      <c r="B15" s="8"/>
      <c r="C15" s="3" t="s">
        <v>119</v>
      </c>
      <c r="D15" s="8"/>
      <c r="E15" s="2"/>
      <c r="F15" s="2"/>
      <c r="G15" s="18"/>
      <c r="H15" s="10" t="s">
        <v>23</v>
      </c>
      <c r="I15" s="3"/>
      <c r="J15" s="4"/>
      <c r="K15" s="3"/>
      <c r="L15" s="4"/>
      <c r="M15" s="3"/>
      <c r="N15" s="19"/>
      <c r="O15" s="19"/>
      <c r="P15" s="19"/>
      <c r="Q15" s="19"/>
      <c r="R15" s="19"/>
      <c r="S15" s="17"/>
      <c r="T15" s="16"/>
    </row>
    <row r="16" spans="1:20" ht="73.900000000000006" customHeight="1" x14ac:dyDescent="0.25">
      <c r="A16" s="3" t="s">
        <v>82</v>
      </c>
      <c r="B16" s="8">
        <v>46076</v>
      </c>
      <c r="C16" s="3" t="s">
        <v>81</v>
      </c>
      <c r="D16" s="8">
        <v>46085</v>
      </c>
      <c r="E16" s="2" t="s">
        <v>80</v>
      </c>
      <c r="F16" s="2"/>
      <c r="G16" s="18" t="s">
        <v>58</v>
      </c>
      <c r="H16" s="10" t="s">
        <v>78</v>
      </c>
      <c r="I16" s="3">
        <v>1</v>
      </c>
      <c r="J16" s="49" t="s">
        <v>79</v>
      </c>
      <c r="K16" s="3">
        <v>1</v>
      </c>
      <c r="L16" s="21" t="s">
        <v>79</v>
      </c>
      <c r="M16" s="20">
        <v>10</v>
      </c>
      <c r="N16" s="19">
        <v>1350</v>
      </c>
      <c r="O16" s="19"/>
      <c r="P16" s="19">
        <v>297</v>
      </c>
      <c r="Q16" s="19">
        <v>1647</v>
      </c>
      <c r="R16" s="19">
        <v>1350</v>
      </c>
      <c r="S16" s="17">
        <v>46125</v>
      </c>
      <c r="T16" s="16"/>
    </row>
    <row r="17" spans="1:20" x14ac:dyDescent="0.25">
      <c r="A17" s="3"/>
      <c r="B17" s="3"/>
      <c r="C17" s="3" t="s">
        <v>119</v>
      </c>
      <c r="D17" s="8"/>
      <c r="E17" s="2"/>
      <c r="F17" s="2"/>
      <c r="G17" s="18"/>
      <c r="H17" s="11" t="s">
        <v>23</v>
      </c>
      <c r="I17" s="3"/>
      <c r="J17" s="2"/>
      <c r="K17" s="3"/>
      <c r="L17" s="2"/>
      <c r="M17" s="3"/>
      <c r="N17" s="19"/>
      <c r="O17" s="19"/>
      <c r="P17" s="19"/>
      <c r="Q17" s="19"/>
      <c r="R17" s="19"/>
      <c r="S17" s="17"/>
      <c r="T17" s="16"/>
    </row>
    <row r="18" spans="1:20" ht="45.75" x14ac:dyDescent="0.25">
      <c r="A18" s="3" t="s">
        <v>171</v>
      </c>
      <c r="B18" s="8">
        <v>46076</v>
      </c>
      <c r="C18" s="3"/>
      <c r="D18" s="8"/>
      <c r="E18" s="2"/>
      <c r="F18" s="2"/>
      <c r="G18" s="18" t="s">
        <v>58</v>
      </c>
      <c r="H18" s="12" t="s">
        <v>166</v>
      </c>
      <c r="I18" s="3"/>
      <c r="J18" s="2"/>
      <c r="K18" s="3"/>
      <c r="L18" s="2"/>
      <c r="M18" s="3"/>
      <c r="N18" s="19"/>
      <c r="O18" s="19"/>
      <c r="P18" s="19"/>
      <c r="Q18" s="19"/>
      <c r="R18" s="19"/>
      <c r="S18" s="17"/>
      <c r="T18" s="16"/>
    </row>
    <row r="19" spans="1:20" x14ac:dyDescent="0.25">
      <c r="A19" s="3"/>
      <c r="B19" s="8"/>
      <c r="C19" s="3" t="s">
        <v>174</v>
      </c>
      <c r="D19" s="8"/>
      <c r="E19" s="2"/>
      <c r="F19" s="2"/>
      <c r="G19" s="18"/>
      <c r="H19" s="12" t="s">
        <v>23</v>
      </c>
      <c r="I19" s="3"/>
      <c r="J19" s="2"/>
      <c r="K19" s="3"/>
      <c r="L19" s="2"/>
      <c r="M19" s="3"/>
      <c r="N19" s="19"/>
      <c r="O19" s="19"/>
      <c r="P19" s="19"/>
      <c r="Q19" s="19"/>
      <c r="R19" s="19"/>
      <c r="S19" s="17"/>
      <c r="T19" s="16"/>
    </row>
    <row r="20" spans="1:20" ht="34.5" x14ac:dyDescent="0.25">
      <c r="A20" s="3" t="s">
        <v>172</v>
      </c>
      <c r="B20" s="8">
        <v>46080</v>
      </c>
      <c r="C20" s="3" t="s">
        <v>173</v>
      </c>
      <c r="D20" s="8">
        <v>46134</v>
      </c>
      <c r="E20" s="2" t="s">
        <v>170</v>
      </c>
      <c r="F20" s="2"/>
      <c r="G20" s="18" t="s">
        <v>168</v>
      </c>
      <c r="H20" s="10" t="s">
        <v>167</v>
      </c>
      <c r="I20" s="3">
        <v>1</v>
      </c>
      <c r="J20" s="4" t="s">
        <v>169</v>
      </c>
      <c r="K20" s="3">
        <v>1</v>
      </c>
      <c r="L20" s="22" t="s">
        <v>169</v>
      </c>
      <c r="M20" s="62">
        <v>15</v>
      </c>
      <c r="N20" s="19">
        <f>Q20/122%</f>
        <v>5277.9098360655744</v>
      </c>
      <c r="O20" s="19"/>
      <c r="P20" s="19">
        <f>N20*0.22</f>
        <v>1161.1401639344265</v>
      </c>
      <c r="Q20" s="19">
        <v>6439.05</v>
      </c>
      <c r="R20" s="19">
        <v>5277.91</v>
      </c>
      <c r="S20" s="17">
        <v>46234</v>
      </c>
      <c r="T20" s="16"/>
    </row>
    <row r="21" spans="1:20" ht="60" x14ac:dyDescent="0.25">
      <c r="A21" s="3" t="s">
        <v>180</v>
      </c>
      <c r="B21" s="8">
        <v>46090</v>
      </c>
      <c r="C21" s="3" t="s">
        <v>178</v>
      </c>
      <c r="D21" s="8">
        <v>46167</v>
      </c>
      <c r="E21" s="2" t="s">
        <v>179</v>
      </c>
      <c r="F21" s="2"/>
      <c r="G21" s="18" t="s">
        <v>58</v>
      </c>
      <c r="H21" s="10" t="s">
        <v>175</v>
      </c>
      <c r="I21" s="3">
        <v>3</v>
      </c>
      <c r="J21" s="4" t="s">
        <v>177</v>
      </c>
      <c r="K21" s="3">
        <v>2</v>
      </c>
      <c r="L21" s="21" t="s">
        <v>176</v>
      </c>
      <c r="M21" s="20">
        <v>1095</v>
      </c>
      <c r="N21" s="19">
        <v>111556.9</v>
      </c>
      <c r="O21" s="19"/>
      <c r="P21" s="19">
        <f>N21*0.22</f>
        <v>24542.518</v>
      </c>
      <c r="Q21" s="19">
        <v>136099.42000000001</v>
      </c>
      <c r="R21" s="19"/>
      <c r="S21" s="17"/>
      <c r="T21" s="16"/>
    </row>
    <row r="22" spans="1:20" ht="68.25" x14ac:dyDescent="0.25">
      <c r="A22" s="3" t="s">
        <v>182</v>
      </c>
      <c r="B22" s="8">
        <v>46093</v>
      </c>
      <c r="C22" s="3" t="s">
        <v>198</v>
      </c>
      <c r="D22" s="3" t="s">
        <v>198</v>
      </c>
      <c r="E22" s="3" t="s">
        <v>198</v>
      </c>
      <c r="F22" s="2"/>
      <c r="G22" s="18" t="s">
        <v>58</v>
      </c>
      <c r="H22" s="10" t="s">
        <v>181</v>
      </c>
      <c r="I22" s="3"/>
      <c r="J22" s="4"/>
      <c r="K22" s="3"/>
      <c r="L22" s="4"/>
      <c r="M22" s="3"/>
      <c r="N22" s="19"/>
      <c r="O22" s="19"/>
      <c r="P22" s="19"/>
      <c r="Q22" s="19"/>
      <c r="R22" s="19"/>
      <c r="S22" s="17"/>
      <c r="T22" s="16"/>
    </row>
    <row r="23" spans="1:20" ht="45.75" x14ac:dyDescent="0.25">
      <c r="A23" s="3" t="s">
        <v>184</v>
      </c>
      <c r="B23" s="8">
        <v>46093</v>
      </c>
      <c r="C23" s="3" t="s">
        <v>198</v>
      </c>
      <c r="D23" s="3" t="s">
        <v>198</v>
      </c>
      <c r="E23" s="3" t="s">
        <v>198</v>
      </c>
      <c r="F23" s="2"/>
      <c r="G23" s="18" t="s">
        <v>58</v>
      </c>
      <c r="H23" s="10" t="s">
        <v>183</v>
      </c>
      <c r="I23" s="3"/>
      <c r="J23" s="4"/>
      <c r="K23" s="3"/>
      <c r="L23" s="4"/>
      <c r="M23" s="3"/>
      <c r="N23" s="19"/>
      <c r="O23" s="19"/>
      <c r="P23" s="19"/>
      <c r="Q23" s="19"/>
      <c r="R23" s="19"/>
      <c r="S23" s="17"/>
      <c r="T23" s="16"/>
    </row>
    <row r="24" spans="1:20" ht="79.5" x14ac:dyDescent="0.25">
      <c r="A24" s="3" t="s">
        <v>185</v>
      </c>
      <c r="B24" s="8">
        <v>46093</v>
      </c>
      <c r="C24" s="3" t="s">
        <v>198</v>
      </c>
      <c r="D24" s="3" t="s">
        <v>198</v>
      </c>
      <c r="E24" s="3" t="s">
        <v>198</v>
      </c>
      <c r="F24" s="2"/>
      <c r="G24" s="15" t="s">
        <v>58</v>
      </c>
      <c r="H24" s="10" t="s">
        <v>186</v>
      </c>
      <c r="I24" s="3"/>
      <c r="J24" s="2"/>
      <c r="K24" s="3"/>
      <c r="L24" s="2"/>
      <c r="M24" s="3"/>
      <c r="N24" s="19"/>
      <c r="O24" s="19"/>
      <c r="P24" s="19"/>
      <c r="Q24" s="19"/>
      <c r="R24" s="19"/>
      <c r="S24" s="17"/>
      <c r="T24" s="16"/>
    </row>
    <row r="25" spans="1:20" ht="90.75" x14ac:dyDescent="0.25">
      <c r="A25" s="3" t="s">
        <v>188</v>
      </c>
      <c r="B25" s="8">
        <v>46093</v>
      </c>
      <c r="C25" s="3" t="s">
        <v>198</v>
      </c>
      <c r="D25" s="3" t="s">
        <v>198</v>
      </c>
      <c r="E25" s="3" t="s">
        <v>198</v>
      </c>
      <c r="F25" s="2"/>
      <c r="G25" s="15" t="s">
        <v>58</v>
      </c>
      <c r="H25" s="10" t="s">
        <v>187</v>
      </c>
      <c r="I25" s="3"/>
      <c r="J25" s="2"/>
      <c r="K25" s="3"/>
      <c r="L25" s="2"/>
      <c r="M25" s="3"/>
      <c r="N25" s="19"/>
      <c r="O25" s="19"/>
      <c r="P25" s="19"/>
      <c r="Q25" s="19"/>
      <c r="R25" s="19"/>
      <c r="S25" s="17"/>
      <c r="T25" s="5"/>
    </row>
    <row r="26" spans="1:20" x14ac:dyDescent="0.25">
      <c r="A26" s="3"/>
      <c r="B26" s="8"/>
      <c r="C26" s="3" t="s">
        <v>239</v>
      </c>
      <c r="D26" s="3"/>
      <c r="E26" s="3"/>
      <c r="F26" s="2"/>
      <c r="G26" s="15"/>
      <c r="H26" s="10" t="s">
        <v>23</v>
      </c>
      <c r="I26" s="3"/>
      <c r="J26" s="2"/>
      <c r="K26" s="3"/>
      <c r="L26" s="2"/>
      <c r="M26" s="3"/>
      <c r="N26" s="19"/>
      <c r="O26" s="19"/>
      <c r="P26" s="19"/>
      <c r="Q26" s="19"/>
      <c r="R26" s="19"/>
      <c r="S26" s="17"/>
      <c r="T26" s="5"/>
    </row>
    <row r="27" spans="1:20" x14ac:dyDescent="0.25">
      <c r="A27" s="3"/>
      <c r="B27" s="8"/>
      <c r="C27" s="3" t="s">
        <v>238</v>
      </c>
      <c r="D27" s="8"/>
      <c r="E27" s="2"/>
      <c r="F27" s="2"/>
      <c r="G27" s="15"/>
      <c r="H27" s="10" t="s">
        <v>23</v>
      </c>
      <c r="I27" s="3"/>
      <c r="J27" s="4"/>
      <c r="K27" s="3"/>
      <c r="L27" s="4"/>
      <c r="M27" s="3"/>
      <c r="N27" s="19"/>
      <c r="O27" s="19"/>
      <c r="P27" s="19"/>
      <c r="Q27" s="19"/>
      <c r="R27" s="19"/>
      <c r="S27" s="17"/>
      <c r="T27" s="5"/>
    </row>
    <row r="28" spans="1:20" x14ac:dyDescent="0.25">
      <c r="A28" s="3"/>
      <c r="B28" s="8"/>
      <c r="C28" s="3" t="s">
        <v>189</v>
      </c>
      <c r="D28" s="8"/>
      <c r="E28" s="2"/>
      <c r="F28" s="2"/>
      <c r="G28" s="15"/>
      <c r="H28" s="10" t="s">
        <v>23</v>
      </c>
      <c r="I28" s="3"/>
      <c r="J28" s="4"/>
      <c r="K28" s="3"/>
      <c r="L28" s="4"/>
      <c r="M28" s="3"/>
      <c r="N28" s="19"/>
      <c r="O28" s="19"/>
      <c r="P28" s="19"/>
      <c r="Q28" s="19"/>
      <c r="R28" s="19"/>
      <c r="S28" s="17"/>
      <c r="T28" s="5"/>
    </row>
    <row r="29" spans="1:20" ht="45.75" x14ac:dyDescent="0.25">
      <c r="A29" s="3" t="s">
        <v>192</v>
      </c>
      <c r="B29" s="8">
        <v>46141</v>
      </c>
      <c r="C29" s="3" t="s">
        <v>191</v>
      </c>
      <c r="D29" s="8">
        <v>46192</v>
      </c>
      <c r="E29" s="2" t="s">
        <v>194</v>
      </c>
      <c r="F29" s="2"/>
      <c r="G29" s="15" t="s">
        <v>58</v>
      </c>
      <c r="H29" s="10" t="s">
        <v>190</v>
      </c>
      <c r="I29" s="3">
        <v>1</v>
      </c>
      <c r="J29" s="22" t="s">
        <v>193</v>
      </c>
      <c r="K29" s="20">
        <v>1</v>
      </c>
      <c r="L29" s="22" t="s">
        <v>193</v>
      </c>
      <c r="M29" s="20">
        <v>90</v>
      </c>
      <c r="N29" s="19">
        <v>5600</v>
      </c>
      <c r="O29" s="19"/>
      <c r="P29" s="19"/>
      <c r="Q29" s="19">
        <v>6832</v>
      </c>
      <c r="R29" s="19"/>
      <c r="S29" s="17"/>
      <c r="T29" s="16"/>
    </row>
    <row r="30" spans="1:20" x14ac:dyDescent="0.25">
      <c r="A30" s="3"/>
      <c r="B30" s="8"/>
      <c r="C30" s="3" t="s">
        <v>199</v>
      </c>
      <c r="D30" s="8"/>
      <c r="E30" s="2"/>
      <c r="F30" s="2"/>
      <c r="G30" s="15"/>
      <c r="H30" s="10" t="s">
        <v>23</v>
      </c>
      <c r="I30" s="3"/>
      <c r="J30" s="22"/>
      <c r="K30" s="20"/>
      <c r="L30" s="22"/>
      <c r="M30" s="20"/>
      <c r="N30" s="19"/>
      <c r="O30" s="19"/>
      <c r="P30" s="19"/>
      <c r="Q30" s="19"/>
      <c r="R30" s="19"/>
      <c r="S30" s="17"/>
      <c r="T30" s="5"/>
    </row>
    <row r="31" spans="1:20" x14ac:dyDescent="0.25">
      <c r="A31" s="3"/>
      <c r="B31" s="8"/>
      <c r="C31" s="3" t="s">
        <v>201</v>
      </c>
      <c r="D31" s="8"/>
      <c r="E31" s="2"/>
      <c r="F31" s="2"/>
      <c r="G31" s="15"/>
      <c r="H31" s="10" t="s">
        <v>23</v>
      </c>
      <c r="I31" s="3"/>
      <c r="J31" s="22"/>
      <c r="K31" s="20"/>
      <c r="L31" s="22"/>
      <c r="M31" s="20"/>
      <c r="N31" s="19"/>
      <c r="O31" s="19"/>
      <c r="P31" s="19"/>
      <c r="Q31" s="19"/>
      <c r="R31" s="19"/>
      <c r="S31" s="17"/>
      <c r="T31" s="5"/>
    </row>
    <row r="32" spans="1:20" ht="34.5" x14ac:dyDescent="0.25">
      <c r="A32" s="3" t="s">
        <v>197</v>
      </c>
      <c r="B32" s="8">
        <v>46178</v>
      </c>
      <c r="C32" s="3"/>
      <c r="D32" s="8">
        <v>46178</v>
      </c>
      <c r="E32" s="2" t="s">
        <v>196</v>
      </c>
      <c r="F32" s="2"/>
      <c r="G32" s="15" t="s">
        <v>22</v>
      </c>
      <c r="H32" s="10" t="s">
        <v>243</v>
      </c>
      <c r="I32" s="3">
        <v>1</v>
      </c>
      <c r="J32" s="22" t="s">
        <v>195</v>
      </c>
      <c r="K32" s="20">
        <v>1</v>
      </c>
      <c r="L32" s="22" t="s">
        <v>195</v>
      </c>
      <c r="M32" s="20">
        <f>365*12</f>
        <v>4380</v>
      </c>
      <c r="N32" s="19">
        <v>367</v>
      </c>
      <c r="O32" s="19"/>
      <c r="P32" s="19">
        <f>N32*22%</f>
        <v>80.739999999999995</v>
      </c>
      <c r="Q32" s="19">
        <f>+N32+P32</f>
        <v>447.74</v>
      </c>
      <c r="R32" s="19">
        <v>41.45</v>
      </c>
      <c r="S32" s="17">
        <v>46281</v>
      </c>
      <c r="T32" s="5"/>
    </row>
    <row r="33" spans="1:20" ht="34.5" x14ac:dyDescent="0.25">
      <c r="A33" s="3" t="s">
        <v>240</v>
      </c>
      <c r="B33" s="8">
        <v>46189</v>
      </c>
      <c r="C33" s="3" t="s">
        <v>241</v>
      </c>
      <c r="D33" s="8">
        <v>46192</v>
      </c>
      <c r="E33" s="2" t="s">
        <v>242</v>
      </c>
      <c r="F33" s="2"/>
      <c r="G33" s="15" t="s">
        <v>25</v>
      </c>
      <c r="H33" s="10" t="s">
        <v>244</v>
      </c>
      <c r="I33" s="3">
        <v>1</v>
      </c>
      <c r="J33" s="22" t="s">
        <v>100</v>
      </c>
      <c r="K33" s="20">
        <v>1</v>
      </c>
      <c r="L33" s="22" t="s">
        <v>100</v>
      </c>
      <c r="M33" s="20">
        <v>10</v>
      </c>
      <c r="N33" s="19">
        <f>Q33/122%</f>
        <v>462.22131147540983</v>
      </c>
      <c r="P33" s="19">
        <f>N33*0.22</f>
        <v>101.68868852459016</v>
      </c>
      <c r="Q33" s="19">
        <v>563.91</v>
      </c>
      <c r="R33" s="19">
        <v>459.01</v>
      </c>
      <c r="S33" s="17">
        <v>46258</v>
      </c>
      <c r="T33" s="5"/>
    </row>
    <row r="34" spans="1:20" ht="23.25" x14ac:dyDescent="0.25">
      <c r="A34" s="3" t="s">
        <v>200</v>
      </c>
      <c r="B34" s="8">
        <v>46190</v>
      </c>
      <c r="C34" s="3"/>
      <c r="D34" s="8"/>
      <c r="E34" s="2"/>
      <c r="F34" s="2"/>
      <c r="G34" s="15" t="s">
        <v>25</v>
      </c>
      <c r="H34" s="10" t="s">
        <v>252</v>
      </c>
      <c r="I34" s="3">
        <v>1</v>
      </c>
      <c r="J34" s="22" t="s">
        <v>202</v>
      </c>
      <c r="K34" s="20">
        <v>1</v>
      </c>
      <c r="L34" s="22" t="s">
        <v>203</v>
      </c>
      <c r="M34" s="3"/>
      <c r="N34" s="19">
        <v>2038</v>
      </c>
      <c r="O34" s="19"/>
      <c r="P34" s="19">
        <v>448.36</v>
      </c>
      <c r="Q34" s="19">
        <v>2486.36</v>
      </c>
      <c r="R34" s="19">
        <v>2038</v>
      </c>
      <c r="S34" s="17">
        <v>46272</v>
      </c>
      <c r="T34" s="5"/>
    </row>
    <row r="35" spans="1:20" x14ac:dyDescent="0.25">
      <c r="A35" s="3"/>
      <c r="B35" s="8"/>
      <c r="C35" s="3" t="s">
        <v>245</v>
      </c>
      <c r="D35" s="8"/>
      <c r="E35" s="2"/>
      <c r="F35" s="2"/>
      <c r="G35" s="15"/>
      <c r="H35" s="10" t="s">
        <v>23</v>
      </c>
      <c r="I35" s="3"/>
      <c r="J35" s="54"/>
      <c r="K35" s="3"/>
      <c r="L35" s="54"/>
      <c r="M35" s="3"/>
      <c r="N35" s="19"/>
      <c r="O35" s="19"/>
      <c r="P35" s="19"/>
      <c r="Q35" s="19"/>
      <c r="R35" s="19"/>
      <c r="S35" s="17"/>
      <c r="T35" s="5"/>
    </row>
    <row r="36" spans="1:20" x14ac:dyDescent="0.25">
      <c r="A36" s="3"/>
      <c r="B36" s="8"/>
      <c r="C36" s="3"/>
      <c r="D36" s="8"/>
      <c r="E36" s="2"/>
      <c r="F36" s="2"/>
      <c r="G36" s="15"/>
      <c r="H36" s="10"/>
      <c r="I36" s="3"/>
      <c r="J36" s="4"/>
      <c r="K36" s="3"/>
      <c r="L36" s="4"/>
      <c r="M36" s="3"/>
      <c r="N36" s="19"/>
      <c r="O36" s="19"/>
      <c r="P36" s="19"/>
      <c r="Q36" s="19"/>
      <c r="R36" s="19"/>
      <c r="S36" s="17"/>
      <c r="T36" s="5"/>
    </row>
    <row r="37" spans="1:20" x14ac:dyDescent="0.25">
      <c r="A37" s="3"/>
      <c r="B37" s="3"/>
      <c r="C37" s="3"/>
      <c r="D37" s="8"/>
      <c r="E37" s="2"/>
      <c r="F37" s="2"/>
      <c r="G37" s="2"/>
      <c r="H37" s="15"/>
      <c r="I37" s="3"/>
      <c r="J37" s="2"/>
      <c r="K37" s="3"/>
      <c r="L37" s="2"/>
      <c r="M37" s="3"/>
      <c r="N37" s="19"/>
      <c r="O37" s="19"/>
      <c r="P37" s="19"/>
      <c r="Q37" s="19"/>
      <c r="R37" s="19"/>
      <c r="S37" s="17"/>
      <c r="T37" s="5"/>
    </row>
    <row r="38" spans="1:20" x14ac:dyDescent="0.25">
      <c r="A38" s="3"/>
      <c r="B38" s="3"/>
      <c r="C38" s="6"/>
      <c r="D38" s="8"/>
      <c r="E38" s="2"/>
      <c r="F38" s="2"/>
      <c r="G38" s="2"/>
      <c r="H38" s="4"/>
      <c r="I38" s="3"/>
      <c r="J38" s="2"/>
      <c r="K38" s="3"/>
      <c r="L38" s="2"/>
      <c r="M38" s="3"/>
      <c r="N38" s="19"/>
      <c r="O38" s="19"/>
      <c r="P38" s="19"/>
      <c r="Q38" s="19"/>
      <c r="R38" s="19"/>
      <c r="S38" s="17"/>
      <c r="T38" s="5"/>
    </row>
    <row r="39" spans="1:20" x14ac:dyDescent="0.25">
      <c r="A39" s="3"/>
      <c r="B39" s="3"/>
      <c r="C39" s="6"/>
      <c r="D39" s="8"/>
      <c r="E39" s="2"/>
      <c r="F39" s="2"/>
      <c r="G39" s="2"/>
      <c r="H39" s="4"/>
      <c r="I39" s="3"/>
      <c r="J39" s="2"/>
      <c r="K39" s="3"/>
      <c r="L39" s="2"/>
      <c r="M39" s="3"/>
      <c r="N39" s="19"/>
      <c r="O39" s="19"/>
      <c r="P39" s="19"/>
      <c r="Q39" s="19"/>
      <c r="R39" s="19"/>
      <c r="S39" s="17"/>
      <c r="T39" s="5"/>
    </row>
    <row r="40" spans="1:20" x14ac:dyDescent="0.25">
      <c r="A40" s="3"/>
      <c r="B40" s="3"/>
      <c r="C40" s="6"/>
      <c r="D40" s="8"/>
      <c r="E40" s="2"/>
      <c r="F40" s="2"/>
      <c r="G40" s="2"/>
      <c r="H40" s="4"/>
      <c r="I40" s="3"/>
      <c r="J40" s="2"/>
      <c r="K40" s="3"/>
      <c r="L40" s="2"/>
      <c r="M40" s="3"/>
      <c r="N40" s="19"/>
      <c r="O40" s="19"/>
      <c r="P40" s="19"/>
      <c r="Q40" s="19"/>
      <c r="R40" s="19"/>
      <c r="S40" s="17"/>
      <c r="T40" s="5"/>
    </row>
    <row r="41" spans="1:20" x14ac:dyDescent="0.25">
      <c r="A41" s="3"/>
      <c r="B41" s="3"/>
      <c r="C41" s="6"/>
      <c r="D41" s="8"/>
      <c r="E41" s="2"/>
      <c r="F41" s="2"/>
      <c r="G41" s="2"/>
      <c r="H41" s="4"/>
      <c r="I41" s="3"/>
      <c r="J41" s="2"/>
      <c r="K41" s="3"/>
      <c r="L41" s="2"/>
      <c r="M41" s="3"/>
      <c r="N41" s="19"/>
      <c r="O41" s="19"/>
      <c r="P41" s="19"/>
      <c r="Q41" s="19"/>
      <c r="R41" s="19"/>
      <c r="S41" s="17"/>
      <c r="T41" s="5"/>
    </row>
    <row r="42" spans="1:20" x14ac:dyDescent="0.25">
      <c r="A42" s="3"/>
      <c r="B42" s="3"/>
      <c r="C42" s="3"/>
      <c r="D42" s="8"/>
      <c r="E42" s="2"/>
      <c r="F42" s="2"/>
      <c r="G42" s="2"/>
      <c r="H42" s="4"/>
      <c r="I42" s="3"/>
      <c r="J42" s="4"/>
      <c r="K42" s="3"/>
      <c r="L42" s="2"/>
      <c r="M42" s="3"/>
      <c r="N42" s="19"/>
      <c r="O42" s="19"/>
      <c r="P42" s="19"/>
      <c r="Q42" s="19"/>
      <c r="R42" s="19"/>
      <c r="S42" s="17"/>
      <c r="T42" s="5"/>
    </row>
    <row r="43" spans="1:20" x14ac:dyDescent="0.25">
      <c r="A43" s="3"/>
      <c r="B43" s="3"/>
      <c r="C43" s="3"/>
      <c r="D43" s="8"/>
      <c r="E43" s="2"/>
      <c r="F43" s="2"/>
      <c r="G43" s="2"/>
      <c r="H43" s="4"/>
      <c r="I43" s="3"/>
      <c r="J43" s="4"/>
      <c r="K43" s="3"/>
      <c r="L43" s="2"/>
      <c r="M43" s="3"/>
      <c r="N43" s="19"/>
      <c r="O43" s="19"/>
      <c r="P43" s="19"/>
      <c r="Q43" s="19"/>
      <c r="R43" s="19"/>
      <c r="S43" s="17"/>
      <c r="T43" s="5"/>
    </row>
    <row r="44" spans="1:20" x14ac:dyDescent="0.25">
      <c r="A44" s="3"/>
      <c r="B44" s="3"/>
      <c r="C44" s="6"/>
      <c r="D44" s="8"/>
      <c r="E44" s="2"/>
      <c r="F44" s="2"/>
      <c r="G44" s="2"/>
      <c r="H44" s="4"/>
      <c r="I44" s="3"/>
      <c r="J44" s="2"/>
      <c r="K44" s="3"/>
      <c r="L44" s="2"/>
      <c r="M44" s="3"/>
      <c r="N44" s="19"/>
      <c r="O44" s="19"/>
      <c r="P44" s="19"/>
      <c r="Q44" s="19"/>
      <c r="R44" s="19"/>
      <c r="S44" s="17"/>
      <c r="T44" s="5"/>
    </row>
    <row r="45" spans="1:20" x14ac:dyDescent="0.25">
      <c r="A45" s="3"/>
      <c r="B45" s="3"/>
      <c r="C45" s="3"/>
      <c r="D45" s="8"/>
      <c r="E45" s="2"/>
      <c r="F45" s="2"/>
      <c r="G45" s="2"/>
      <c r="H45" s="4"/>
      <c r="I45" s="3"/>
      <c r="J45" s="2"/>
      <c r="K45" s="3"/>
      <c r="L45" s="2"/>
      <c r="M45" s="3"/>
      <c r="N45" s="19"/>
      <c r="O45" s="19"/>
      <c r="P45" s="19"/>
      <c r="Q45" s="19"/>
      <c r="R45" s="19"/>
      <c r="S45" s="17"/>
      <c r="T45" s="5"/>
    </row>
    <row r="46" spans="1:20" x14ac:dyDescent="0.25">
      <c r="A46" s="3"/>
      <c r="B46" s="3"/>
      <c r="C46" s="3"/>
      <c r="D46" s="8"/>
      <c r="E46" s="2"/>
      <c r="F46" s="2"/>
      <c r="G46" s="2"/>
      <c r="H46" s="4"/>
      <c r="I46" s="3"/>
      <c r="J46" s="2"/>
      <c r="K46" s="3"/>
      <c r="L46" s="2"/>
      <c r="M46" s="3"/>
      <c r="N46" s="19"/>
      <c r="O46" s="19"/>
      <c r="P46" s="19"/>
      <c r="Q46" s="19"/>
      <c r="R46" s="19"/>
      <c r="S46" s="17"/>
      <c r="T46" s="5"/>
    </row>
    <row r="47" spans="1:20" x14ac:dyDescent="0.25">
      <c r="A47" s="3"/>
      <c r="B47" s="3"/>
      <c r="C47" s="3"/>
      <c r="D47" s="8"/>
      <c r="E47" s="2"/>
      <c r="F47" s="2"/>
      <c r="G47" s="2"/>
      <c r="H47" s="4"/>
      <c r="I47" s="3"/>
      <c r="J47" s="2"/>
      <c r="K47" s="3"/>
      <c r="L47" s="2"/>
      <c r="M47" s="3"/>
      <c r="N47" s="19"/>
      <c r="O47" s="19"/>
      <c r="P47" s="19"/>
      <c r="Q47" s="19"/>
      <c r="R47" s="19"/>
      <c r="S47" s="17"/>
      <c r="T47" s="5"/>
    </row>
    <row r="48" spans="1:20" x14ac:dyDescent="0.25">
      <c r="A48" s="3"/>
      <c r="B48" s="3"/>
      <c r="C48" s="3"/>
      <c r="D48" s="8"/>
      <c r="E48" s="2"/>
      <c r="F48" s="2"/>
      <c r="G48" s="2"/>
      <c r="H48" s="4"/>
      <c r="I48" s="3"/>
      <c r="J48" s="2"/>
      <c r="K48" s="3"/>
      <c r="L48" s="2"/>
      <c r="M48" s="3"/>
      <c r="N48" s="19"/>
      <c r="O48" s="19"/>
      <c r="P48" s="19"/>
      <c r="Q48" s="19"/>
      <c r="R48" s="19"/>
      <c r="S48" s="17"/>
      <c r="T48" s="5"/>
    </row>
    <row r="49" spans="1:20" x14ac:dyDescent="0.25">
      <c r="A49" s="3"/>
      <c r="B49" s="3"/>
      <c r="C49" s="6"/>
      <c r="D49" s="8"/>
      <c r="E49" s="2"/>
      <c r="F49" s="2"/>
      <c r="G49" s="2"/>
      <c r="H49" s="4"/>
      <c r="I49" s="3"/>
      <c r="J49" s="2"/>
      <c r="K49" s="3"/>
      <c r="L49" s="2"/>
      <c r="M49" s="3"/>
      <c r="N49" s="19"/>
      <c r="O49" s="19"/>
      <c r="P49" s="19"/>
      <c r="Q49" s="19"/>
      <c r="R49" s="19"/>
      <c r="S49" s="17"/>
      <c r="T49" s="5"/>
    </row>
    <row r="50" spans="1:20" x14ac:dyDescent="0.25">
      <c r="A50" s="3"/>
      <c r="B50" s="3"/>
      <c r="C50" s="3"/>
      <c r="D50" s="8"/>
      <c r="E50" s="2"/>
      <c r="F50" s="2"/>
      <c r="G50" s="2"/>
      <c r="H50" s="4"/>
      <c r="I50" s="3"/>
      <c r="J50" s="2"/>
      <c r="K50" s="3"/>
      <c r="L50" s="2"/>
      <c r="M50" s="3"/>
      <c r="N50" s="19"/>
      <c r="O50" s="19"/>
      <c r="P50" s="19"/>
      <c r="Q50" s="19"/>
      <c r="R50" s="19"/>
      <c r="S50" s="17"/>
      <c r="T50" s="5"/>
    </row>
    <row r="51" spans="1:20" x14ac:dyDescent="0.25">
      <c r="A51" s="3"/>
      <c r="B51" s="3"/>
      <c r="C51" s="6"/>
      <c r="D51" s="8"/>
      <c r="E51" s="2"/>
      <c r="F51" s="2"/>
      <c r="G51" s="2"/>
      <c r="H51" s="4"/>
      <c r="I51" s="3"/>
      <c r="J51" s="2"/>
      <c r="K51" s="3"/>
      <c r="L51" s="2"/>
      <c r="M51" s="3"/>
      <c r="N51" s="19"/>
      <c r="O51" s="19"/>
      <c r="P51" s="19"/>
      <c r="Q51" s="19"/>
      <c r="R51" s="19"/>
      <c r="S51" s="17"/>
      <c r="T51" s="5"/>
    </row>
    <row r="52" spans="1:20" x14ac:dyDescent="0.25">
      <c r="A52" s="3"/>
      <c r="B52" s="3"/>
      <c r="C52" s="3"/>
      <c r="D52" s="8"/>
      <c r="E52" s="2"/>
      <c r="F52" s="2"/>
      <c r="G52" s="2"/>
      <c r="H52" s="4"/>
      <c r="I52" s="3"/>
      <c r="J52" s="2"/>
      <c r="K52" s="3"/>
      <c r="L52" s="2"/>
      <c r="M52" s="3"/>
      <c r="N52" s="19"/>
      <c r="O52" s="19"/>
      <c r="P52" s="19"/>
      <c r="Q52" s="19"/>
      <c r="R52" s="19"/>
      <c r="S52" s="17"/>
      <c r="T52" s="5"/>
    </row>
  </sheetData>
  <autoFilter ref="A1:S35" xr:uid="{00000000-0001-0000-0000-000000000000}"/>
  <phoneticPr fontId="10" type="noConversion"/>
  <pageMargins left="0.25" right="0.25" top="0.75" bottom="0.75" header="0.3" footer="0.3"/>
  <pageSetup paperSize="8" scale="5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50"/>
  <sheetViews>
    <sheetView tabSelected="1" topLeftCell="B1" zoomScale="98" zoomScaleNormal="98" workbookViewId="0">
      <pane ySplit="1" topLeftCell="A8" activePane="bottomLeft" state="frozen"/>
      <selection pane="bottomLeft" activeCell="M17" sqref="M17"/>
    </sheetView>
  </sheetViews>
  <sheetFormatPr defaultColWidth="8.85546875" defaultRowHeight="15" x14ac:dyDescent="0.25"/>
  <cols>
    <col min="1" max="1" width="17.85546875" style="1" customWidth="1"/>
    <col min="2" max="2" width="14.85546875" style="61" customWidth="1"/>
    <col min="3" max="3" width="17.7109375" style="1" customWidth="1"/>
    <col min="4" max="4" width="59.28515625" style="1" bestFit="1" customWidth="1"/>
    <col min="5" max="5" width="13.140625" style="7" customWidth="1"/>
    <col min="6" max="6" width="30.140625" style="1" bestFit="1" customWidth="1"/>
    <col min="7" max="7" width="9.140625" style="7"/>
    <col min="8" max="8" width="30.140625" style="1" bestFit="1" customWidth="1"/>
    <col min="9" max="9" width="15.5703125" style="1" customWidth="1"/>
    <col min="10" max="11" width="11.7109375" style="1" bestFit="1" customWidth="1"/>
    <col min="12" max="12" width="12.85546875" style="55" bestFit="1" customWidth="1"/>
    <col min="13" max="13" width="16" style="1" bestFit="1" customWidth="1"/>
    <col min="14" max="14" width="12" style="1" bestFit="1" customWidth="1"/>
    <col min="15" max="16384" width="8.85546875" style="1"/>
  </cols>
  <sheetData>
    <row r="1" spans="1:15" s="7" customFormat="1" ht="45" x14ac:dyDescent="0.25">
      <c r="A1" s="40" t="s">
        <v>13</v>
      </c>
      <c r="B1" s="41" t="s">
        <v>16</v>
      </c>
      <c r="C1" s="40" t="s">
        <v>14</v>
      </c>
      <c r="D1" s="40" t="s">
        <v>3</v>
      </c>
      <c r="E1" s="40" t="s">
        <v>12</v>
      </c>
      <c r="F1" s="40" t="s">
        <v>15</v>
      </c>
      <c r="G1" s="40" t="s">
        <v>11</v>
      </c>
      <c r="H1" s="40" t="s">
        <v>4</v>
      </c>
      <c r="I1" s="42" t="s">
        <v>5</v>
      </c>
      <c r="J1" s="42" t="s">
        <v>6</v>
      </c>
      <c r="K1" s="42" t="s">
        <v>10</v>
      </c>
      <c r="L1" s="43" t="s">
        <v>7</v>
      </c>
      <c r="M1" s="43" t="s">
        <v>8</v>
      </c>
      <c r="N1" s="40" t="s">
        <v>9</v>
      </c>
    </row>
    <row r="2" spans="1:15" s="32" customFormat="1" ht="56.25" x14ac:dyDescent="0.25">
      <c r="A2" s="25" t="s">
        <v>39</v>
      </c>
      <c r="B2" s="26">
        <v>46048</v>
      </c>
      <c r="C2" s="27" t="s">
        <v>21</v>
      </c>
      <c r="D2" s="35" t="s">
        <v>38</v>
      </c>
      <c r="E2" s="20">
        <v>1</v>
      </c>
      <c r="F2" s="28" t="s">
        <v>40</v>
      </c>
      <c r="G2" s="20">
        <v>1</v>
      </c>
      <c r="H2" s="28" t="s">
        <v>40</v>
      </c>
      <c r="I2" s="29">
        <f>+L2/1.22/1.04</f>
        <v>7475.0000000000009</v>
      </c>
      <c r="J2" s="29">
        <f>+I2*4%</f>
        <v>299.00000000000006</v>
      </c>
      <c r="K2" s="29">
        <f>+(I2+J2)*22%</f>
        <v>1710.2800000000002</v>
      </c>
      <c r="L2" s="29">
        <v>9484.2800000000007</v>
      </c>
      <c r="M2" s="29"/>
      <c r="N2" s="30"/>
      <c r="O2" s="31"/>
    </row>
    <row r="3" spans="1:15" s="39" customFormat="1" ht="56.25" x14ac:dyDescent="0.25">
      <c r="A3" s="33" t="s">
        <v>56</v>
      </c>
      <c r="B3" s="34">
        <v>46045</v>
      </c>
      <c r="C3" s="27" t="s">
        <v>21</v>
      </c>
      <c r="D3" s="35" t="s">
        <v>55</v>
      </c>
      <c r="E3" s="24">
        <v>1</v>
      </c>
      <c r="F3" s="36" t="s">
        <v>40</v>
      </c>
      <c r="G3" s="24">
        <v>1</v>
      </c>
      <c r="H3" s="36" t="s">
        <v>40</v>
      </c>
      <c r="I3" s="37">
        <f>+L3/1.22/1.04</f>
        <v>37375</v>
      </c>
      <c r="J3" s="37">
        <f>+I3*4%</f>
        <v>1495</v>
      </c>
      <c r="K3" s="29">
        <f>+(I3+J3)*22%</f>
        <v>8551.4</v>
      </c>
      <c r="L3" s="37">
        <v>47421.4</v>
      </c>
      <c r="M3" s="37"/>
      <c r="N3" s="30"/>
      <c r="O3" s="38"/>
    </row>
    <row r="4" spans="1:15" s="39" customFormat="1" ht="45" x14ac:dyDescent="0.25">
      <c r="A4" s="33" t="s">
        <v>36</v>
      </c>
      <c r="B4" s="34">
        <v>46037</v>
      </c>
      <c r="C4" s="27" t="s">
        <v>21</v>
      </c>
      <c r="D4" s="35" t="s">
        <v>35</v>
      </c>
      <c r="E4" s="24">
        <v>1</v>
      </c>
      <c r="F4" s="36" t="s">
        <v>37</v>
      </c>
      <c r="G4" s="24">
        <v>1</v>
      </c>
      <c r="H4" s="36" t="s">
        <v>37</v>
      </c>
      <c r="I4" s="37">
        <f>+L4/1.22/1.04</f>
        <v>4376.4344262295081</v>
      </c>
      <c r="J4" s="37">
        <f>+I4*4%</f>
        <v>175.05737704918033</v>
      </c>
      <c r="K4" s="29">
        <f>+(I4+J4)*22%</f>
        <v>1001.3281967213114</v>
      </c>
      <c r="L4" s="37">
        <v>5552.82</v>
      </c>
      <c r="M4" s="37"/>
      <c r="N4" s="30"/>
      <c r="O4" s="38"/>
    </row>
    <row r="5" spans="1:15" s="39" customFormat="1" ht="67.5" x14ac:dyDescent="0.25">
      <c r="A5" s="33" t="s">
        <v>54</v>
      </c>
      <c r="B5" s="34">
        <v>46043</v>
      </c>
      <c r="C5" s="27" t="s">
        <v>21</v>
      </c>
      <c r="D5" s="35" t="s">
        <v>53</v>
      </c>
      <c r="E5" s="24">
        <v>1</v>
      </c>
      <c r="F5" s="36" t="s">
        <v>43</v>
      </c>
      <c r="G5" s="24">
        <v>1</v>
      </c>
      <c r="H5" s="36" t="s">
        <v>43</v>
      </c>
      <c r="I5" s="37">
        <f>+L5/1.22/1.04</f>
        <v>2082.9996847414877</v>
      </c>
      <c r="J5" s="37">
        <f>+I5*4%</f>
        <v>83.319987389659516</v>
      </c>
      <c r="K5" s="29">
        <f>+(I5+J5)*22%</f>
        <v>476.59032786885246</v>
      </c>
      <c r="L5" s="37">
        <v>2642.91</v>
      </c>
      <c r="M5" s="37"/>
      <c r="N5" s="30"/>
      <c r="O5" s="38"/>
    </row>
    <row r="6" spans="1:15" s="39" customFormat="1" ht="33.75" x14ac:dyDescent="0.25">
      <c r="A6" s="33" t="s">
        <v>69</v>
      </c>
      <c r="B6" s="34">
        <v>46037</v>
      </c>
      <c r="C6" s="27" t="s">
        <v>25</v>
      </c>
      <c r="D6" s="35" t="s">
        <v>68</v>
      </c>
      <c r="E6" s="24">
        <v>1</v>
      </c>
      <c r="F6" s="36" t="s">
        <v>67</v>
      </c>
      <c r="G6" s="24">
        <v>1</v>
      </c>
      <c r="H6" s="36" t="s">
        <v>67</v>
      </c>
      <c r="I6" s="37">
        <f>+L6/1.22/1.04</f>
        <v>13026.048234552332</v>
      </c>
      <c r="J6" s="37">
        <f>+I6*4%</f>
        <v>521.04192938209326</v>
      </c>
      <c r="K6" s="29">
        <f>+(I6+J6)*22%</f>
        <v>2980.3598360655737</v>
      </c>
      <c r="L6" s="37">
        <v>16527.45</v>
      </c>
      <c r="M6" s="37"/>
      <c r="N6" s="30"/>
      <c r="O6" s="38"/>
    </row>
    <row r="7" spans="1:15" s="39" customFormat="1" x14ac:dyDescent="0.25">
      <c r="A7" s="33" t="s">
        <v>70</v>
      </c>
      <c r="B7" s="34">
        <v>46043</v>
      </c>
      <c r="C7" s="27"/>
      <c r="D7" s="35" t="s">
        <v>23</v>
      </c>
      <c r="E7" s="24"/>
      <c r="F7" s="36"/>
      <c r="G7" s="24"/>
      <c r="H7" s="36"/>
      <c r="I7" s="37"/>
      <c r="J7" s="37"/>
      <c r="K7" s="29"/>
      <c r="L7" s="37"/>
      <c r="M7" s="37"/>
      <c r="N7" s="30"/>
      <c r="O7" s="38"/>
    </row>
    <row r="8" spans="1:15" s="39" customFormat="1" ht="45" x14ac:dyDescent="0.25">
      <c r="A8" s="33" t="s">
        <v>72</v>
      </c>
      <c r="B8" s="34">
        <v>46052</v>
      </c>
      <c r="C8" s="27" t="s">
        <v>21</v>
      </c>
      <c r="D8" s="35" t="s">
        <v>71</v>
      </c>
      <c r="E8" s="24">
        <v>1</v>
      </c>
      <c r="F8" s="36" t="s">
        <v>43</v>
      </c>
      <c r="G8" s="24">
        <v>1</v>
      </c>
      <c r="H8" s="36" t="s">
        <v>43</v>
      </c>
      <c r="I8" s="37">
        <f>+L8/1.22/1.04</f>
        <v>7644.9952711223195</v>
      </c>
      <c r="J8" s="37">
        <f>+I8*4%</f>
        <v>305.79981084489276</v>
      </c>
      <c r="K8" s="29">
        <f>+(I8+J8)*22%</f>
        <v>1749.1749180327868</v>
      </c>
      <c r="L8" s="37">
        <v>9699.9699999999993</v>
      </c>
      <c r="M8" s="37">
        <v>2838.72</v>
      </c>
      <c r="N8" s="30">
        <v>46171</v>
      </c>
      <c r="O8" s="38"/>
    </row>
    <row r="9" spans="1:15" s="39" customFormat="1" ht="56.25" x14ac:dyDescent="0.25">
      <c r="A9" s="33" t="s">
        <v>50</v>
      </c>
      <c r="B9" s="34">
        <v>46056</v>
      </c>
      <c r="C9" s="27" t="s">
        <v>25</v>
      </c>
      <c r="D9" s="35" t="s">
        <v>49</v>
      </c>
      <c r="E9" s="24">
        <v>1</v>
      </c>
      <c r="F9" s="36" t="s">
        <v>51</v>
      </c>
      <c r="G9" s="24">
        <v>1</v>
      </c>
      <c r="H9" s="36" t="s">
        <v>51</v>
      </c>
      <c r="I9" s="37">
        <v>400</v>
      </c>
      <c r="J9" s="37" t="s">
        <v>214</v>
      </c>
      <c r="K9" s="37" t="s">
        <v>214</v>
      </c>
      <c r="L9" s="37">
        <v>400</v>
      </c>
      <c r="M9" s="37">
        <v>400</v>
      </c>
      <c r="N9" s="30">
        <v>46101</v>
      </c>
      <c r="O9" s="38"/>
    </row>
    <row r="10" spans="1:15" s="39" customFormat="1" ht="45" x14ac:dyDescent="0.25">
      <c r="A10" s="33" t="s">
        <v>48</v>
      </c>
      <c r="B10" s="34">
        <v>46056</v>
      </c>
      <c r="C10" s="27" t="s">
        <v>25</v>
      </c>
      <c r="D10" s="35" t="s">
        <v>46</v>
      </c>
      <c r="E10" s="24">
        <v>1</v>
      </c>
      <c r="F10" s="36" t="s">
        <v>47</v>
      </c>
      <c r="G10" s="24">
        <v>1</v>
      </c>
      <c r="H10" s="36" t="s">
        <v>47</v>
      </c>
      <c r="I10" s="37">
        <v>400</v>
      </c>
      <c r="J10" s="37" t="s">
        <v>214</v>
      </c>
      <c r="K10" s="37" t="s">
        <v>214</v>
      </c>
      <c r="L10" s="37">
        <v>400</v>
      </c>
      <c r="M10" s="37">
        <v>400</v>
      </c>
      <c r="N10" s="30">
        <v>46094</v>
      </c>
      <c r="O10" s="38"/>
    </row>
    <row r="11" spans="1:15" s="39" customFormat="1" ht="33.75" x14ac:dyDescent="0.25">
      <c r="A11" s="33" t="s">
        <v>44</v>
      </c>
      <c r="B11" s="34">
        <v>46056</v>
      </c>
      <c r="C11" s="27" t="s">
        <v>25</v>
      </c>
      <c r="D11" s="35" t="s">
        <v>52</v>
      </c>
      <c r="E11" s="24">
        <v>1</v>
      </c>
      <c r="F11" s="36" t="s">
        <v>45</v>
      </c>
      <c r="G11" s="24">
        <v>1</v>
      </c>
      <c r="H11" s="36" t="s">
        <v>45</v>
      </c>
      <c r="I11" s="37">
        <v>250</v>
      </c>
      <c r="J11" s="37" t="s">
        <v>214</v>
      </c>
      <c r="K11" s="37" t="s">
        <v>214</v>
      </c>
      <c r="L11" s="37">
        <v>250</v>
      </c>
      <c r="M11" s="37">
        <v>250</v>
      </c>
      <c r="N11" s="30">
        <v>46094</v>
      </c>
      <c r="O11" s="38"/>
    </row>
    <row r="12" spans="1:15" s="32" customFormat="1" ht="45" x14ac:dyDescent="0.25">
      <c r="A12" s="25" t="s">
        <v>42</v>
      </c>
      <c r="B12" s="26">
        <v>46063</v>
      </c>
      <c r="C12" s="27" t="s">
        <v>21</v>
      </c>
      <c r="D12" s="13" t="s">
        <v>41</v>
      </c>
      <c r="E12" s="20">
        <v>1</v>
      </c>
      <c r="F12" s="14" t="s">
        <v>43</v>
      </c>
      <c r="G12" s="20">
        <v>1</v>
      </c>
      <c r="H12" s="14" t="s">
        <v>43</v>
      </c>
      <c r="I12" s="29">
        <f>+L12/1.22/1.04</f>
        <v>2756.1160151324088</v>
      </c>
      <c r="J12" s="29">
        <f>+I12*4%</f>
        <v>110.24464060529635</v>
      </c>
      <c r="K12" s="29">
        <f>+(I12+J12)*22%</f>
        <v>630.59934426229518</v>
      </c>
      <c r="L12" s="29">
        <v>3496.96</v>
      </c>
      <c r="M12" s="29">
        <v>1400</v>
      </c>
      <c r="N12" s="30">
        <v>46125</v>
      </c>
      <c r="O12" s="31"/>
    </row>
    <row r="13" spans="1:15" s="32" customFormat="1" ht="56.25" x14ac:dyDescent="0.25">
      <c r="A13" s="25" t="s">
        <v>63</v>
      </c>
      <c r="B13" s="26">
        <v>46084</v>
      </c>
      <c r="C13" s="27" t="s">
        <v>25</v>
      </c>
      <c r="D13" s="13" t="s">
        <v>64</v>
      </c>
      <c r="E13" s="20">
        <v>1</v>
      </c>
      <c r="F13" s="14" t="s">
        <v>37</v>
      </c>
      <c r="G13" s="20">
        <v>1</v>
      </c>
      <c r="H13" s="14" t="s">
        <v>37</v>
      </c>
      <c r="I13" s="29">
        <f>+L13/1.22/1.04</f>
        <v>5000</v>
      </c>
      <c r="J13" s="29">
        <f>+I13*4%</f>
        <v>200</v>
      </c>
      <c r="K13" s="29">
        <f>+(I13+J13)*22%</f>
        <v>1144</v>
      </c>
      <c r="L13" s="29">
        <v>6344</v>
      </c>
      <c r="M13" s="29">
        <f>1700+1872+936</f>
        <v>4508</v>
      </c>
      <c r="N13" s="30" t="s">
        <v>250</v>
      </c>
      <c r="O13" s="31"/>
    </row>
    <row r="14" spans="1:15" s="32" customFormat="1" ht="33.75" x14ac:dyDescent="0.25">
      <c r="A14" s="25" t="s">
        <v>86</v>
      </c>
      <c r="B14" s="26">
        <v>46121</v>
      </c>
      <c r="C14" s="27" t="s">
        <v>88</v>
      </c>
      <c r="D14" s="13" t="s">
        <v>85</v>
      </c>
      <c r="E14" s="20">
        <v>1</v>
      </c>
      <c r="F14" s="14" t="s">
        <v>87</v>
      </c>
      <c r="G14" s="20">
        <v>1</v>
      </c>
      <c r="H14" s="14" t="s">
        <v>87</v>
      </c>
      <c r="I14" s="56">
        <v>2940</v>
      </c>
      <c r="J14" s="37" t="s">
        <v>214</v>
      </c>
      <c r="K14" s="37" t="s">
        <v>214</v>
      </c>
      <c r="L14" s="56">
        <v>2940</v>
      </c>
      <c r="M14" s="56">
        <v>2940</v>
      </c>
      <c r="N14" s="30">
        <v>46171</v>
      </c>
      <c r="O14" s="31"/>
    </row>
    <row r="15" spans="1:15" s="32" customFormat="1" ht="56.25" x14ac:dyDescent="0.25">
      <c r="A15" s="25" t="s">
        <v>66</v>
      </c>
      <c r="B15" s="26">
        <v>46085</v>
      </c>
      <c r="C15" s="27" t="s">
        <v>25</v>
      </c>
      <c r="D15" s="13" t="s">
        <v>65</v>
      </c>
      <c r="E15" s="20">
        <v>1</v>
      </c>
      <c r="F15" s="14" t="s">
        <v>67</v>
      </c>
      <c r="G15" s="20">
        <v>1</v>
      </c>
      <c r="H15" s="14" t="s">
        <v>67</v>
      </c>
      <c r="I15" s="29">
        <v>5000</v>
      </c>
      <c r="J15" s="29">
        <f>+I15*4%</f>
        <v>200</v>
      </c>
      <c r="K15" s="29">
        <f>+(I15+J15)*22%</f>
        <v>1144</v>
      </c>
      <c r="L15" s="29">
        <v>6344</v>
      </c>
      <c r="M15" s="29">
        <v>676</v>
      </c>
      <c r="N15" s="30">
        <v>46234</v>
      </c>
      <c r="O15" s="31"/>
    </row>
    <row r="16" spans="1:15" s="32" customFormat="1" ht="56.25" x14ac:dyDescent="0.25">
      <c r="A16" s="25" t="s">
        <v>75</v>
      </c>
      <c r="B16" s="26">
        <v>46087</v>
      </c>
      <c r="C16" s="27" t="s">
        <v>25</v>
      </c>
      <c r="D16" s="13" t="s">
        <v>73</v>
      </c>
      <c r="E16" s="20">
        <v>1</v>
      </c>
      <c r="F16" s="25" t="s">
        <v>74</v>
      </c>
      <c r="G16" s="20">
        <v>1</v>
      </c>
      <c r="H16" s="25" t="s">
        <v>74</v>
      </c>
      <c r="I16" s="29">
        <v>10000</v>
      </c>
      <c r="J16" s="29">
        <f>+I16*4%</f>
        <v>400</v>
      </c>
      <c r="K16" s="29">
        <f>+(I16+J16)*22%</f>
        <v>2288</v>
      </c>
      <c r="L16" s="29">
        <v>12688</v>
      </c>
      <c r="M16" s="29">
        <f>2715+936</f>
        <v>3651</v>
      </c>
      <c r="N16" s="30" t="s">
        <v>253</v>
      </c>
      <c r="O16" s="31"/>
    </row>
    <row r="17" spans="1:15" s="32" customFormat="1" ht="56.25" x14ac:dyDescent="0.25">
      <c r="A17" s="25" t="s">
        <v>76</v>
      </c>
      <c r="B17" s="26">
        <v>46090</v>
      </c>
      <c r="C17" s="27" t="s">
        <v>21</v>
      </c>
      <c r="D17" s="13" t="s">
        <v>77</v>
      </c>
      <c r="E17" s="20">
        <v>1</v>
      </c>
      <c r="F17" s="25" t="s">
        <v>43</v>
      </c>
      <c r="G17" s="20">
        <v>1</v>
      </c>
      <c r="H17" s="25" t="s">
        <v>43</v>
      </c>
      <c r="I17" s="29">
        <v>7000</v>
      </c>
      <c r="J17" s="29">
        <f>+I17*4%</f>
        <v>280</v>
      </c>
      <c r="K17" s="29">
        <f>+(I17+J17)*22%</f>
        <v>1601.6</v>
      </c>
      <c r="L17" s="29">
        <v>8881.6</v>
      </c>
      <c r="M17" s="29">
        <v>520</v>
      </c>
      <c r="N17" s="30">
        <v>46272</v>
      </c>
      <c r="O17" s="31"/>
    </row>
    <row r="18" spans="1:15" s="32" customFormat="1" x14ac:dyDescent="0.25">
      <c r="A18" s="25" t="s">
        <v>83</v>
      </c>
      <c r="B18" s="26"/>
      <c r="C18" s="27"/>
      <c r="D18" s="13" t="s">
        <v>23</v>
      </c>
      <c r="E18" s="20"/>
      <c r="F18" s="25"/>
      <c r="G18" s="20">
        <v>1</v>
      </c>
      <c r="H18" s="25"/>
      <c r="I18" s="29"/>
      <c r="J18" s="29"/>
      <c r="K18" s="29"/>
      <c r="L18" s="29"/>
      <c r="M18" s="29"/>
      <c r="N18" s="30"/>
      <c r="O18" s="31"/>
    </row>
    <row r="19" spans="1:15" s="32" customFormat="1" ht="45" x14ac:dyDescent="0.25">
      <c r="A19" s="25" t="s">
        <v>93</v>
      </c>
      <c r="B19" s="26">
        <v>46098</v>
      </c>
      <c r="C19" s="27" t="s">
        <v>22</v>
      </c>
      <c r="D19" s="13" t="s">
        <v>89</v>
      </c>
      <c r="E19" s="20">
        <v>1</v>
      </c>
      <c r="F19" s="25" t="s">
        <v>90</v>
      </c>
      <c r="G19" s="20">
        <v>1</v>
      </c>
      <c r="H19" s="25" t="s">
        <v>246</v>
      </c>
      <c r="I19" s="29">
        <f>+L19/1.22/1.04</f>
        <v>5750</v>
      </c>
      <c r="J19" s="29">
        <f>+I19*4%</f>
        <v>230</v>
      </c>
      <c r="K19" s="29">
        <f>+(I19+J19)*22%</f>
        <v>1315.6</v>
      </c>
      <c r="L19" s="29">
        <v>7295.6</v>
      </c>
      <c r="M19" s="29">
        <v>3588</v>
      </c>
      <c r="N19" s="30">
        <v>46258</v>
      </c>
      <c r="O19" s="31"/>
    </row>
    <row r="20" spans="1:15" s="32" customFormat="1" ht="16.899999999999999" customHeight="1" x14ac:dyDescent="0.25">
      <c r="A20" s="25" t="s">
        <v>84</v>
      </c>
      <c r="B20" s="26"/>
      <c r="C20" s="27"/>
      <c r="D20" s="13" t="s">
        <v>23</v>
      </c>
      <c r="E20" s="20"/>
      <c r="F20" s="25"/>
      <c r="G20" s="20"/>
      <c r="H20" s="25"/>
      <c r="I20" s="29"/>
      <c r="J20" s="29"/>
      <c r="K20" s="29"/>
      <c r="L20" s="29"/>
      <c r="M20" s="29"/>
      <c r="N20" s="30"/>
      <c r="O20" s="31"/>
    </row>
    <row r="21" spans="1:15" s="32" customFormat="1" ht="16.899999999999999" customHeight="1" x14ac:dyDescent="0.25">
      <c r="A21" s="25" t="s">
        <v>206</v>
      </c>
      <c r="B21" s="26"/>
      <c r="C21" s="27"/>
      <c r="D21" s="13" t="s">
        <v>23</v>
      </c>
      <c r="E21" s="20"/>
      <c r="F21" s="25"/>
      <c r="G21" s="20"/>
      <c r="H21" s="25"/>
      <c r="I21" s="29"/>
      <c r="J21" s="29"/>
      <c r="K21" s="29"/>
      <c r="L21" s="29"/>
      <c r="M21" s="29"/>
      <c r="N21" s="30"/>
      <c r="O21" s="31"/>
    </row>
    <row r="22" spans="1:15" s="32" customFormat="1" ht="56.25" x14ac:dyDescent="0.25">
      <c r="A22" s="25" t="s">
        <v>92</v>
      </c>
      <c r="B22" s="26">
        <v>46105</v>
      </c>
      <c r="C22" s="27" t="s">
        <v>21</v>
      </c>
      <c r="D22" s="13" t="s">
        <v>91</v>
      </c>
      <c r="E22" s="20">
        <v>1</v>
      </c>
      <c r="F22" s="25" t="s">
        <v>131</v>
      </c>
      <c r="G22" s="20">
        <v>1</v>
      </c>
      <c r="H22" s="25" t="s">
        <v>131</v>
      </c>
      <c r="I22" s="29">
        <f>+L22/1.22/1.04</f>
        <v>2700.0000000000005</v>
      </c>
      <c r="J22" s="29">
        <f>+I22*4%</f>
        <v>108.00000000000001</v>
      </c>
      <c r="K22" s="29">
        <f>+(I22+J22)*22%</f>
        <v>617.7600000000001</v>
      </c>
      <c r="L22" s="29">
        <v>3425.76</v>
      </c>
      <c r="M22" s="29">
        <v>140.4</v>
      </c>
      <c r="N22" s="30">
        <v>46171</v>
      </c>
      <c r="O22" s="31"/>
    </row>
    <row r="23" spans="1:15" s="32" customFormat="1" ht="56.25" x14ac:dyDescent="0.25">
      <c r="A23" s="25" t="s">
        <v>209</v>
      </c>
      <c r="B23" s="26">
        <v>46109</v>
      </c>
      <c r="C23" s="27" t="s">
        <v>21</v>
      </c>
      <c r="D23" s="13" t="s">
        <v>122</v>
      </c>
      <c r="E23" s="20">
        <v>1</v>
      </c>
      <c r="F23" s="25" t="s">
        <v>43</v>
      </c>
      <c r="G23" s="20">
        <v>1</v>
      </c>
      <c r="H23" s="25" t="s">
        <v>43</v>
      </c>
      <c r="I23" s="29">
        <f>+L23/1.22/1.04</f>
        <v>2300</v>
      </c>
      <c r="J23" s="29">
        <f>+I23*4%</f>
        <v>92</v>
      </c>
      <c r="K23" s="29">
        <f>+(I23+J23)*22%</f>
        <v>526.24</v>
      </c>
      <c r="L23" s="29">
        <v>2918.24</v>
      </c>
      <c r="M23" s="29"/>
      <c r="N23" s="30"/>
      <c r="O23" s="31"/>
    </row>
    <row r="24" spans="1:15" s="32" customFormat="1" ht="90" x14ac:dyDescent="0.25">
      <c r="A24" s="25" t="s">
        <v>210</v>
      </c>
      <c r="B24" s="26">
        <v>46108</v>
      </c>
      <c r="C24" s="27" t="s">
        <v>22</v>
      </c>
      <c r="D24" s="13" t="s">
        <v>207</v>
      </c>
      <c r="E24" s="20">
        <v>1</v>
      </c>
      <c r="F24" s="25" t="s">
        <v>208</v>
      </c>
      <c r="G24" s="20">
        <v>1</v>
      </c>
      <c r="H24" s="25" t="s">
        <v>208</v>
      </c>
      <c r="I24" s="29">
        <v>27075</v>
      </c>
      <c r="J24" s="29">
        <v>1083</v>
      </c>
      <c r="K24" s="29">
        <v>6194.76</v>
      </c>
      <c r="L24" s="29">
        <v>34352.76</v>
      </c>
      <c r="M24" s="29">
        <f>2346.5+2346.5</f>
        <v>4693</v>
      </c>
      <c r="N24" s="30" t="s">
        <v>247</v>
      </c>
      <c r="O24" s="31"/>
    </row>
    <row r="25" spans="1:15" s="32" customFormat="1" ht="45" x14ac:dyDescent="0.25">
      <c r="A25" s="25" t="s">
        <v>125</v>
      </c>
      <c r="B25" s="26">
        <v>46102</v>
      </c>
      <c r="C25" s="27" t="s">
        <v>58</v>
      </c>
      <c r="D25" s="13" t="s">
        <v>123</v>
      </c>
      <c r="E25" s="20">
        <v>1</v>
      </c>
      <c r="F25" s="14" t="s">
        <v>124</v>
      </c>
      <c r="G25" s="20">
        <v>1</v>
      </c>
      <c r="H25" s="14" t="s">
        <v>124</v>
      </c>
      <c r="I25" s="29">
        <f>+L25/1.22/1.04</f>
        <v>40600</v>
      </c>
      <c r="J25" s="29">
        <f>+I25*4%</f>
        <v>1624</v>
      </c>
      <c r="K25" s="29">
        <f>+(I25+J25)*22%</f>
        <v>9289.2800000000007</v>
      </c>
      <c r="L25" s="29">
        <v>51513.279999999999</v>
      </c>
      <c r="M25" s="29"/>
      <c r="N25" s="30"/>
      <c r="O25" s="31"/>
    </row>
    <row r="26" spans="1:15" s="32" customFormat="1" ht="45" x14ac:dyDescent="0.25">
      <c r="A26" s="25" t="s">
        <v>147</v>
      </c>
      <c r="B26" s="59">
        <v>46119</v>
      </c>
      <c r="C26" s="27" t="s">
        <v>127</v>
      </c>
      <c r="D26" s="13" t="s">
        <v>126</v>
      </c>
      <c r="E26" s="20">
        <v>1</v>
      </c>
      <c r="F26" s="25" t="s">
        <v>128</v>
      </c>
      <c r="G26" s="20">
        <v>1</v>
      </c>
      <c r="H26" s="25" t="s">
        <v>128</v>
      </c>
      <c r="I26" s="29">
        <f>+L26/1.22/1.04</f>
        <v>9660.0331021437578</v>
      </c>
      <c r="J26" s="29">
        <f>+I26*4%</f>
        <v>386.40132408575033</v>
      </c>
      <c r="K26" s="29">
        <f>+(I26+J26)*22%</f>
        <v>2210.215573770492</v>
      </c>
      <c r="L26" s="29">
        <v>12256.65</v>
      </c>
      <c r="M26" s="29">
        <v>10046.4</v>
      </c>
      <c r="N26" s="30">
        <v>46171</v>
      </c>
      <c r="O26" s="31"/>
    </row>
    <row r="27" spans="1:15" s="32" customFormat="1" ht="33.75" x14ac:dyDescent="0.25">
      <c r="A27" s="50" t="s">
        <v>205</v>
      </c>
      <c r="B27" s="58">
        <v>46136</v>
      </c>
      <c r="C27" s="27"/>
      <c r="D27" s="13" t="s">
        <v>204</v>
      </c>
      <c r="E27" s="20">
        <v>1</v>
      </c>
      <c r="F27" s="25" t="s">
        <v>43</v>
      </c>
      <c r="G27" s="20">
        <v>1</v>
      </c>
      <c r="H27" s="25" t="s">
        <v>43</v>
      </c>
      <c r="I27" s="29">
        <v>4370</v>
      </c>
      <c r="J27" s="29">
        <v>174.8</v>
      </c>
      <c r="K27" s="29">
        <v>999.85</v>
      </c>
      <c r="L27" s="29">
        <v>5544.65</v>
      </c>
      <c r="M27" s="29"/>
      <c r="N27" s="30"/>
      <c r="O27" s="31"/>
    </row>
    <row r="28" spans="1:15" s="32" customFormat="1" x14ac:dyDescent="0.25">
      <c r="A28" s="50" t="s">
        <v>129</v>
      </c>
      <c r="B28" s="58"/>
      <c r="C28" s="27"/>
      <c r="D28" s="13" t="s">
        <v>23</v>
      </c>
      <c r="E28" s="20"/>
      <c r="F28" s="25"/>
      <c r="G28" s="20"/>
      <c r="H28" s="25"/>
      <c r="I28" s="29"/>
      <c r="J28" s="29"/>
      <c r="K28" s="29"/>
      <c r="L28" s="29"/>
      <c r="M28" s="29"/>
      <c r="N28" s="30"/>
      <c r="O28" s="31"/>
    </row>
    <row r="29" spans="1:15" s="32" customFormat="1" ht="90" x14ac:dyDescent="0.25">
      <c r="A29" s="25" t="s">
        <v>146</v>
      </c>
      <c r="B29" s="59">
        <v>46134</v>
      </c>
      <c r="C29" s="27" t="s">
        <v>133</v>
      </c>
      <c r="D29" s="13" t="s">
        <v>132</v>
      </c>
      <c r="E29" s="20">
        <v>1</v>
      </c>
      <c r="F29" s="14" t="s">
        <v>130</v>
      </c>
      <c r="G29" s="20">
        <v>1</v>
      </c>
      <c r="H29" s="25" t="s">
        <v>130</v>
      </c>
      <c r="I29" s="29">
        <f>+L29/1.22/1.04</f>
        <v>5645.4918032786882</v>
      </c>
      <c r="J29" s="29">
        <f>+I29*4%</f>
        <v>225.81967213114754</v>
      </c>
      <c r="K29" s="29">
        <f>+(I29+J29)*22%</f>
        <v>1291.688524590164</v>
      </c>
      <c r="L29" s="29">
        <v>7163</v>
      </c>
      <c r="M29" s="29"/>
      <c r="N29" s="30"/>
      <c r="O29" s="31"/>
    </row>
    <row r="30" spans="1:15" s="32" customFormat="1" ht="45" x14ac:dyDescent="0.25">
      <c r="A30" s="25" t="s">
        <v>145</v>
      </c>
      <c r="B30" s="58">
        <v>46139</v>
      </c>
      <c r="C30" s="27" t="s">
        <v>135</v>
      </c>
      <c r="D30" s="13" t="s">
        <v>134</v>
      </c>
      <c r="E30" s="20">
        <v>1</v>
      </c>
      <c r="F30" s="25" t="s">
        <v>136</v>
      </c>
      <c r="G30" s="20">
        <v>1</v>
      </c>
      <c r="H30" s="25" t="s">
        <v>136</v>
      </c>
      <c r="I30" s="29">
        <v>3000</v>
      </c>
      <c r="J30" s="29">
        <v>120</v>
      </c>
      <c r="K30" s="29">
        <v>0</v>
      </c>
      <c r="L30" s="29">
        <v>3120</v>
      </c>
      <c r="M30" s="29"/>
      <c r="N30" s="30"/>
      <c r="O30" s="31"/>
    </row>
    <row r="31" spans="1:15" s="32" customFormat="1" x14ac:dyDescent="0.25">
      <c r="A31" s="25" t="s">
        <v>137</v>
      </c>
      <c r="B31" s="58"/>
      <c r="C31" s="27"/>
      <c r="D31" s="13" t="s">
        <v>23</v>
      </c>
      <c r="E31" s="20"/>
      <c r="F31" s="14"/>
      <c r="G31" s="20"/>
      <c r="H31" s="14"/>
      <c r="I31" s="29"/>
      <c r="J31" s="29"/>
      <c r="K31" s="29"/>
      <c r="L31" s="29"/>
      <c r="M31" s="29"/>
      <c r="N31" s="30"/>
      <c r="O31" s="31"/>
    </row>
    <row r="32" spans="1:15" s="32" customFormat="1" x14ac:dyDescent="0.25">
      <c r="A32" s="25" t="s">
        <v>138</v>
      </c>
      <c r="B32" s="58"/>
      <c r="C32" s="27"/>
      <c r="D32" s="13" t="s">
        <v>23</v>
      </c>
      <c r="E32" s="20"/>
      <c r="F32" s="14"/>
      <c r="G32" s="20"/>
      <c r="H32" s="14"/>
      <c r="I32" s="29"/>
      <c r="J32" s="29"/>
      <c r="K32" s="29"/>
      <c r="L32" s="29"/>
      <c r="M32" s="29"/>
      <c r="N32" s="30"/>
      <c r="O32" s="31"/>
    </row>
    <row r="33" spans="1:15" s="32" customFormat="1" x14ac:dyDescent="0.25">
      <c r="A33" s="25" t="s">
        <v>139</v>
      </c>
      <c r="B33" s="58"/>
      <c r="C33" s="27"/>
      <c r="D33" s="13" t="s">
        <v>23</v>
      </c>
      <c r="E33" s="20"/>
      <c r="F33" s="14"/>
      <c r="G33" s="20"/>
      <c r="H33" s="14"/>
      <c r="I33" s="29"/>
      <c r="J33" s="29"/>
      <c r="K33" s="29"/>
      <c r="L33" s="29"/>
      <c r="M33" s="29"/>
      <c r="N33" s="30"/>
      <c r="O33" s="31"/>
    </row>
    <row r="34" spans="1:15" s="32" customFormat="1" x14ac:dyDescent="0.25">
      <c r="A34" s="25" t="s">
        <v>140</v>
      </c>
      <c r="B34" s="58"/>
      <c r="C34" s="27"/>
      <c r="D34" s="13" t="s">
        <v>23</v>
      </c>
      <c r="E34" s="20"/>
      <c r="F34" s="14"/>
      <c r="G34" s="20"/>
      <c r="H34" s="14"/>
      <c r="I34" s="29"/>
      <c r="J34" s="29"/>
      <c r="K34" s="29"/>
      <c r="L34" s="29"/>
      <c r="M34" s="29"/>
      <c r="N34" s="30"/>
      <c r="O34" s="31"/>
    </row>
    <row r="35" spans="1:15" s="32" customFormat="1" ht="56.25" x14ac:dyDescent="0.25">
      <c r="A35" s="25" t="s">
        <v>144</v>
      </c>
      <c r="B35" s="58">
        <v>46142</v>
      </c>
      <c r="C35" s="27" t="s">
        <v>21</v>
      </c>
      <c r="D35" s="13" t="s">
        <v>141</v>
      </c>
      <c r="E35" s="20">
        <v>1</v>
      </c>
      <c r="F35" s="25" t="s">
        <v>37</v>
      </c>
      <c r="G35" s="20">
        <v>1</v>
      </c>
      <c r="H35" s="25" t="s">
        <v>37</v>
      </c>
      <c r="I35" s="29">
        <f>+L35/1.22/1.04</f>
        <v>1609.9936948297604</v>
      </c>
      <c r="J35" s="29">
        <f>+I35*4%</f>
        <v>64.399747793190414</v>
      </c>
      <c r="K35" s="29">
        <f>+(I35+J35)*22%</f>
        <v>368.36655737704922</v>
      </c>
      <c r="L35" s="29">
        <v>2042.76</v>
      </c>
      <c r="M35" s="29"/>
      <c r="N35" s="30"/>
      <c r="O35" s="31"/>
    </row>
    <row r="36" spans="1:15" s="32" customFormat="1" ht="33.75" x14ac:dyDescent="0.25">
      <c r="A36" s="25" t="s">
        <v>143</v>
      </c>
      <c r="B36" s="58">
        <v>46141</v>
      </c>
      <c r="C36" s="27" t="s">
        <v>135</v>
      </c>
      <c r="D36" s="13" t="s">
        <v>142</v>
      </c>
      <c r="E36" s="20">
        <v>1</v>
      </c>
      <c r="F36" s="14" t="s">
        <v>87</v>
      </c>
      <c r="G36" s="20">
        <v>1</v>
      </c>
      <c r="H36" s="25" t="s">
        <v>87</v>
      </c>
      <c r="I36" s="60">
        <v>350</v>
      </c>
      <c r="J36" s="29"/>
      <c r="K36" s="29"/>
      <c r="L36" s="29">
        <v>350</v>
      </c>
      <c r="M36" s="29">
        <v>350</v>
      </c>
      <c r="N36" s="30">
        <v>46203</v>
      </c>
      <c r="O36" s="31"/>
    </row>
    <row r="37" spans="1:15" s="32" customFormat="1" ht="56.25" x14ac:dyDescent="0.25">
      <c r="A37" s="25" t="s">
        <v>148</v>
      </c>
      <c r="B37" s="58">
        <v>46146</v>
      </c>
      <c r="C37" s="27" t="s">
        <v>21</v>
      </c>
      <c r="D37" s="13" t="s">
        <v>165</v>
      </c>
      <c r="E37" s="20">
        <v>1</v>
      </c>
      <c r="F37" s="25" t="s">
        <v>37</v>
      </c>
      <c r="G37" s="20">
        <v>1</v>
      </c>
      <c r="H37" s="25" t="s">
        <v>37</v>
      </c>
      <c r="I37" s="29">
        <v>8758.4</v>
      </c>
      <c r="J37" s="29">
        <v>350.33</v>
      </c>
      <c r="K37" s="29">
        <v>2003.91</v>
      </c>
      <c r="L37" s="29">
        <v>11112.69</v>
      </c>
      <c r="M37" s="29"/>
      <c r="N37" s="30"/>
      <c r="O37" s="31"/>
    </row>
    <row r="38" spans="1:15" x14ac:dyDescent="0.25">
      <c r="A38" s="2" t="s">
        <v>164</v>
      </c>
      <c r="B38" s="58"/>
      <c r="C38" s="27"/>
      <c r="D38" s="10" t="s">
        <v>23</v>
      </c>
      <c r="E38" s="3"/>
      <c r="F38" s="2"/>
      <c r="G38" s="3"/>
      <c r="H38" s="2"/>
      <c r="I38" s="29"/>
      <c r="J38" s="29"/>
      <c r="K38" s="29"/>
      <c r="L38" s="29"/>
      <c r="M38" s="2"/>
      <c r="N38" s="30"/>
    </row>
    <row r="39" spans="1:15" ht="57" x14ac:dyDescent="0.25">
      <c r="A39" s="2" t="s">
        <v>150</v>
      </c>
      <c r="B39" s="58">
        <v>46157</v>
      </c>
      <c r="C39" s="27" t="s">
        <v>25</v>
      </c>
      <c r="D39" s="11" t="s">
        <v>149</v>
      </c>
      <c r="E39" s="3">
        <v>1</v>
      </c>
      <c r="F39" s="49" t="s">
        <v>151</v>
      </c>
      <c r="G39" s="3">
        <v>1</v>
      </c>
      <c r="H39" s="2" t="s">
        <v>152</v>
      </c>
      <c r="I39" s="29">
        <v>1495</v>
      </c>
      <c r="J39" s="37" t="s">
        <v>214</v>
      </c>
      <c r="K39" s="37" t="s">
        <v>214</v>
      </c>
      <c r="L39" s="29">
        <v>1495</v>
      </c>
      <c r="M39" s="29">
        <v>342.8</v>
      </c>
      <c r="N39" s="30">
        <v>46203</v>
      </c>
    </row>
    <row r="40" spans="1:15" ht="34.5" x14ac:dyDescent="0.25">
      <c r="A40" s="2" t="s">
        <v>155</v>
      </c>
      <c r="B40" s="58">
        <v>46184</v>
      </c>
      <c r="C40" s="27" t="s">
        <v>127</v>
      </c>
      <c r="D40" s="10" t="s">
        <v>153</v>
      </c>
      <c r="E40" s="3">
        <v>1</v>
      </c>
      <c r="F40" s="22" t="s">
        <v>154</v>
      </c>
      <c r="G40" s="20">
        <v>1</v>
      </c>
      <c r="H40" s="21" t="s">
        <v>154</v>
      </c>
      <c r="I40" s="29">
        <v>22500</v>
      </c>
      <c r="J40" s="29">
        <v>840</v>
      </c>
      <c r="K40" s="29">
        <v>5148</v>
      </c>
      <c r="L40" s="29">
        <v>28548</v>
      </c>
      <c r="M40" s="2"/>
      <c r="N40" s="30"/>
    </row>
    <row r="41" spans="1:15" ht="34.5" x14ac:dyDescent="0.25">
      <c r="A41" s="2" t="s">
        <v>157</v>
      </c>
      <c r="B41" s="58">
        <v>46177</v>
      </c>
      <c r="C41" s="10" t="s">
        <v>127</v>
      </c>
      <c r="D41" s="10" t="s">
        <v>156</v>
      </c>
      <c r="E41" s="3">
        <v>1</v>
      </c>
      <c r="F41" s="4" t="s">
        <v>158</v>
      </c>
      <c r="G41" s="3">
        <v>1</v>
      </c>
      <c r="H41" s="4" t="s">
        <v>158</v>
      </c>
      <c r="I41" s="29">
        <v>1300</v>
      </c>
      <c r="J41" s="29">
        <v>43.86</v>
      </c>
      <c r="K41" s="29">
        <f>+(I41+J41)*22%</f>
        <v>295.64920000000001</v>
      </c>
      <c r="L41" s="29">
        <v>1893.61</v>
      </c>
      <c r="M41" s="2"/>
      <c r="N41" s="30"/>
    </row>
    <row r="42" spans="1:15" ht="70.900000000000006" customHeight="1" x14ac:dyDescent="0.25">
      <c r="A42" s="2" t="s">
        <v>161</v>
      </c>
      <c r="B42" s="58">
        <v>46177</v>
      </c>
      <c r="C42" s="10" t="s">
        <v>25</v>
      </c>
      <c r="D42" s="10" t="s">
        <v>159</v>
      </c>
      <c r="E42" s="3">
        <v>1</v>
      </c>
      <c r="F42" s="2" t="s">
        <v>160</v>
      </c>
      <c r="G42" s="3">
        <v>1</v>
      </c>
      <c r="H42" s="2" t="s">
        <v>160</v>
      </c>
      <c r="I42" s="37">
        <v>1500</v>
      </c>
      <c r="J42" s="37">
        <v>60</v>
      </c>
      <c r="K42" s="29">
        <v>343.2</v>
      </c>
      <c r="L42" s="29">
        <v>1903.2</v>
      </c>
      <c r="M42" s="29">
        <v>1560</v>
      </c>
      <c r="N42" s="30">
        <v>46281</v>
      </c>
    </row>
    <row r="43" spans="1:15" ht="45.75" x14ac:dyDescent="0.25">
      <c r="A43" s="2" t="s">
        <v>211</v>
      </c>
      <c r="B43" s="58">
        <v>46182</v>
      </c>
      <c r="C43" s="13" t="s">
        <v>58</v>
      </c>
      <c r="D43" s="52" t="s">
        <v>212</v>
      </c>
      <c r="E43" s="3">
        <v>1</v>
      </c>
      <c r="F43" s="25" t="s">
        <v>213</v>
      </c>
      <c r="G43" s="3">
        <v>1</v>
      </c>
      <c r="H43" s="25" t="s">
        <v>213</v>
      </c>
      <c r="I43" s="37">
        <v>20000</v>
      </c>
      <c r="J43" s="37">
        <v>800</v>
      </c>
      <c r="K43" s="29">
        <v>4576</v>
      </c>
      <c r="L43" s="29">
        <v>25376</v>
      </c>
      <c r="M43" s="29"/>
      <c r="N43" s="30"/>
    </row>
    <row r="44" spans="1:15" ht="50.45" customHeight="1" x14ac:dyDescent="0.25">
      <c r="A44" s="46" t="s">
        <v>163</v>
      </c>
      <c r="B44" s="58">
        <v>46185</v>
      </c>
      <c r="C44" s="51" t="s">
        <v>21</v>
      </c>
      <c r="D44" s="52" t="s">
        <v>162</v>
      </c>
      <c r="E44" s="45">
        <v>1</v>
      </c>
      <c r="F44" s="46" t="s">
        <v>43</v>
      </c>
      <c r="G44" s="45">
        <v>1</v>
      </c>
      <c r="H44" s="46" t="s">
        <v>43</v>
      </c>
      <c r="I44" s="53">
        <v>11171.1</v>
      </c>
      <c r="J44" s="53">
        <v>446.84</v>
      </c>
      <c r="K44" s="53">
        <v>2555.94</v>
      </c>
      <c r="L44" s="53">
        <v>14173.89</v>
      </c>
      <c r="M44" s="29"/>
      <c r="N44" s="30"/>
    </row>
    <row r="45" spans="1:15" x14ac:dyDescent="0.25">
      <c r="A45" s="46" t="s">
        <v>251</v>
      </c>
      <c r="B45" s="58">
        <v>46217</v>
      </c>
      <c r="C45" s="13" t="s">
        <v>58</v>
      </c>
      <c r="D45" s="52"/>
      <c r="E45" s="45"/>
      <c r="F45" s="46"/>
      <c r="G45" s="45"/>
      <c r="H45" s="46"/>
      <c r="I45" s="53"/>
      <c r="J45" s="53"/>
      <c r="K45" s="53"/>
      <c r="L45" s="53"/>
      <c r="M45" s="29"/>
      <c r="N45" s="30"/>
    </row>
    <row r="46" spans="1:15" ht="58.15" customHeight="1" x14ac:dyDescent="0.25">
      <c r="A46" s="46"/>
      <c r="B46" s="58"/>
      <c r="C46" s="46"/>
      <c r="D46" s="52"/>
      <c r="E46" s="45"/>
      <c r="F46" s="44"/>
      <c r="G46" s="45"/>
      <c r="H46" s="44"/>
      <c r="I46" s="53"/>
      <c r="J46" s="53"/>
      <c r="K46" s="53"/>
      <c r="L46" s="53"/>
      <c r="M46" s="29"/>
      <c r="N46" s="46"/>
    </row>
    <row r="47" spans="1:15" ht="16.149999999999999" customHeight="1" x14ac:dyDescent="0.25">
      <c r="A47" s="46"/>
      <c r="B47" s="58"/>
      <c r="C47" s="46"/>
      <c r="D47" s="52"/>
      <c r="E47" s="45"/>
      <c r="F47" s="44"/>
      <c r="G47" s="45"/>
      <c r="H47" s="44"/>
      <c r="I47" s="53"/>
      <c r="J47" s="53"/>
      <c r="K47" s="53"/>
      <c r="L47" s="53"/>
      <c r="M47" s="29"/>
      <c r="N47" s="46"/>
    </row>
    <row r="48" spans="1:15" x14ac:dyDescent="0.25">
      <c r="A48" s="46"/>
      <c r="B48" s="58"/>
      <c r="C48" s="46"/>
      <c r="D48" s="52"/>
      <c r="E48" s="45"/>
      <c r="F48" s="44"/>
      <c r="G48" s="45"/>
      <c r="H48" s="44"/>
      <c r="I48" s="53"/>
      <c r="J48" s="53"/>
      <c r="K48" s="53"/>
      <c r="L48" s="53"/>
      <c r="M48" s="29"/>
      <c r="N48" s="46"/>
    </row>
    <row r="49" spans="1:14" x14ac:dyDescent="0.25">
      <c r="A49" s="46"/>
      <c r="B49" s="58"/>
      <c r="C49" s="46"/>
      <c r="D49" s="52"/>
      <c r="E49" s="45"/>
      <c r="F49" s="44"/>
      <c r="G49" s="45"/>
      <c r="H49" s="44"/>
      <c r="I49" s="53"/>
      <c r="J49" s="53"/>
      <c r="K49" s="53"/>
      <c r="L49" s="53"/>
      <c r="M49" s="29"/>
      <c r="N49" s="46"/>
    </row>
    <row r="50" spans="1:14" x14ac:dyDescent="0.25">
      <c r="A50" s="2"/>
      <c r="B50" s="59"/>
      <c r="C50" s="2"/>
      <c r="D50" s="10"/>
      <c r="E50" s="3"/>
      <c r="F50" s="4"/>
      <c r="G50" s="3"/>
      <c r="H50" s="4"/>
      <c r="I50" s="29"/>
      <c r="J50" s="29"/>
      <c r="K50" s="29"/>
      <c r="L50" s="29"/>
      <c r="M50" s="29"/>
      <c r="N50" s="2"/>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12F107B4982BC409B6C6880945A1A16" ma:contentTypeVersion="13" ma:contentTypeDescription="Creare un nuovo documento." ma:contentTypeScope="" ma:versionID="b7cde630666e061e1eefdf6f39efb221">
  <xsd:schema xmlns:xsd="http://www.w3.org/2001/XMLSchema" xmlns:xs="http://www.w3.org/2001/XMLSchema" xmlns:p="http://schemas.microsoft.com/office/2006/metadata/properties" xmlns:ns2="fe87937a-f534-4ebd-8762-938ad6f6f6dd" xmlns:ns3="2b1f6e50-5d7f-40aa-861c-0a96b99c62ab" targetNamespace="http://schemas.microsoft.com/office/2006/metadata/properties" ma:root="true" ma:fieldsID="5682bad80f14e764d5bac3748856caa9" ns2:_="" ns3:_="">
    <xsd:import namespace="fe87937a-f534-4ebd-8762-938ad6f6f6dd"/>
    <xsd:import namespace="2b1f6e50-5d7f-40aa-861c-0a96b99c62a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87937a-f534-4ebd-8762-938ad6f6f6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Tag immagine" ma:readOnly="false" ma:fieldId="{5cf76f15-5ced-4ddc-b409-7134ff3c332f}" ma:taxonomyMulti="true" ma:sspId="101b8236-ed1b-4872-bbdb-2ac21e96838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b1f6e50-5d7f-40aa-861c-0a96b99c62a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8c861ac-92ef-474f-b976-0aae6231203f}" ma:internalName="TaxCatchAll" ma:showField="CatchAllData" ma:web="2b1f6e50-5d7f-40aa-861c-0a96b99c62a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b1f6e50-5d7f-40aa-861c-0a96b99c62ab" xsi:nil="true"/>
    <lcf76f155ced4ddcb4097134ff3c332f xmlns="fe87937a-f534-4ebd-8762-938ad6f6f6d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47C167D-6FF0-427F-9B4F-DD455E145A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87937a-f534-4ebd-8762-938ad6f6f6dd"/>
    <ds:schemaRef ds:uri="2b1f6e50-5d7f-40aa-861c-0a96b99c62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7E76D46-36C5-4D8D-B4E9-89325BBC3E37}">
  <ds:schemaRefs>
    <ds:schemaRef ds:uri="http://schemas.microsoft.com/sharepoint/v3/contenttype/forms"/>
  </ds:schemaRefs>
</ds:datastoreItem>
</file>

<file path=customXml/itemProps3.xml><?xml version="1.0" encoding="utf-8"?>
<ds:datastoreItem xmlns:ds="http://schemas.openxmlformats.org/officeDocument/2006/customXml" ds:itemID="{249B91D5-3030-4725-A31F-0DDD755564A4}">
  <ds:schemaRefs>
    <ds:schemaRef ds:uri="http://schemas.microsoft.com/office/2006/metadata/properties"/>
    <ds:schemaRef ds:uri="http://purl.org/dc/terms/"/>
    <ds:schemaRef ds:uri="http://schemas.microsoft.com/office/2006/documentManagement/types"/>
    <ds:schemaRef ds:uri="http://schemas.openxmlformats.org/package/2006/metadata/core-properties"/>
    <ds:schemaRef ds:uri="2b1f6e50-5d7f-40aa-861c-0a96b99c62ab"/>
    <ds:schemaRef ds:uri="http://purl.org/dc/elements/1.1/"/>
    <ds:schemaRef ds:uri="http://schemas.microsoft.com/office/infopath/2007/PartnerControls"/>
    <ds:schemaRef ds:uri="fe87937a-f534-4ebd-8762-938ad6f6f6dd"/>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Servizie e forniture</vt:lpstr>
      <vt:lpstr>Incarichi professionali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2026-09-16T05:40:47Z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0x010100612F107B4982BC409B6C6880945A1A16</vt:lpwstr>
  </property>
  <property fmtid="{D5CDD505-2E9C-101B-9397-08002B2CF9AE}" pid="3" name="MediaServiceImageTags">
    <vt:lpwstr/>
  </property>
</Properties>
</file>